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6" yWindow="972" windowWidth="9072" windowHeight="7752" tabRatio="897" activeTab="0"/>
  </bookViews>
  <sheets>
    <sheet name="สรุปงบประมาณตามลำดับ" sheetId="1" r:id="rId1"/>
    <sheet name="MP" sheetId="2" r:id="rId2"/>
    <sheet name="1.1.1" sheetId="3" r:id="rId3"/>
    <sheet name="1.1.2" sheetId="4" r:id="rId4"/>
    <sheet name="1.1.3" sheetId="5" r:id="rId5"/>
    <sheet name="1.1.4" sheetId="6" r:id="rId6"/>
    <sheet name="1.1.5" sheetId="7" r:id="rId7"/>
    <sheet name="1.1.6" sheetId="8" r:id="rId8"/>
    <sheet name="1.1.7" sheetId="9" r:id="rId9"/>
    <sheet name="1.1.8" sheetId="10" r:id="rId10"/>
    <sheet name="1.1.9" sheetId="11" r:id="rId11"/>
    <sheet name="1.1.10" sheetId="12" r:id="rId12"/>
    <sheet name="1.1.11" sheetId="13" r:id="rId13"/>
    <sheet name="1.1.12" sheetId="14" r:id="rId14"/>
    <sheet name="1.1.13" sheetId="15" r:id="rId15"/>
    <sheet name="1.1.14" sheetId="16" r:id="rId16"/>
    <sheet name="1.1.15" sheetId="17" r:id="rId17"/>
    <sheet name="1.1.16" sheetId="18" r:id="rId18"/>
    <sheet name="1.1.17" sheetId="19" r:id="rId19"/>
    <sheet name="1.1.18" sheetId="20" r:id="rId20"/>
    <sheet name="1.1.19" sheetId="21" r:id="rId21"/>
    <sheet name="1.1.20" sheetId="22" r:id="rId22"/>
    <sheet name="1.1.21" sheetId="23" r:id="rId23"/>
    <sheet name="1.1.22" sheetId="24" r:id="rId24"/>
    <sheet name="1.1.23" sheetId="25" r:id="rId25"/>
    <sheet name="1.1.24" sheetId="26" r:id="rId26"/>
    <sheet name="1.1.25" sheetId="27" r:id="rId27"/>
    <sheet name="MEP" sheetId="28" r:id="rId28"/>
    <sheet name="1.2.1" sheetId="29" r:id="rId29"/>
    <sheet name="1.2.2" sheetId="30" r:id="rId30"/>
    <sheet name="1.2.3" sheetId="31" r:id="rId31"/>
    <sheet name="1.2.4" sheetId="32" r:id="rId32"/>
    <sheet name="1.2.5" sheetId="33" r:id="rId33"/>
    <sheet name="1.2.6" sheetId="34" r:id="rId34"/>
    <sheet name="1.2.7" sheetId="35" r:id="rId35"/>
    <sheet name="1.2.8" sheetId="36" r:id="rId36"/>
    <sheet name="1.2.9" sheetId="37" r:id="rId37"/>
    <sheet name="1.2.10" sheetId="38" r:id="rId38"/>
    <sheet name="1.2.11" sheetId="39" r:id="rId39"/>
    <sheet name="1.2.12" sheetId="40" r:id="rId40"/>
    <sheet name="1.2.13" sheetId="41" r:id="rId41"/>
    <sheet name="1.2.14" sheetId="42" r:id="rId42"/>
    <sheet name="1.2.15" sheetId="43" r:id="rId43"/>
    <sheet name="1.2.16" sheetId="44" r:id="rId44"/>
    <sheet name="1.2.17" sheetId="45" r:id="rId45"/>
    <sheet name="1.2.18" sheetId="46" r:id="rId46"/>
    <sheet name="1.2.19" sheetId="47" r:id="rId47"/>
    <sheet name="1.2.20" sheetId="48" r:id="rId48"/>
    <sheet name="1.2.21" sheetId="49" r:id="rId49"/>
    <sheet name="1.2.22" sheetId="50" r:id="rId50"/>
    <sheet name="1.2.23" sheetId="51" r:id="rId51"/>
    <sheet name="1.2.24" sheetId="52" r:id="rId52"/>
    <sheet name="1.2.25" sheetId="53" r:id="rId53"/>
    <sheet name="1.2.26" sheetId="54" r:id="rId54"/>
    <sheet name="1.2.27" sheetId="55" r:id="rId55"/>
    <sheet name="SMAT" sheetId="56" r:id="rId56"/>
    <sheet name="1.3.1" sheetId="57" r:id="rId57"/>
    <sheet name="1.3.2" sheetId="58" r:id="rId58"/>
    <sheet name="1.3.3" sheetId="59" r:id="rId59"/>
    <sheet name="1.3.4" sheetId="60" r:id="rId60"/>
    <sheet name="1.3.5" sheetId="61" r:id="rId61"/>
    <sheet name="1.3.6" sheetId="62" r:id="rId62"/>
    <sheet name="1.3.7" sheetId="63" r:id="rId63"/>
    <sheet name="1.3.8" sheetId="64" r:id="rId64"/>
    <sheet name="1.3.9" sheetId="65" r:id="rId65"/>
    <sheet name="1.3.10" sheetId="66" r:id="rId66"/>
    <sheet name="1.3.11" sheetId="67" r:id="rId67"/>
    <sheet name="1.3.12" sheetId="68" r:id="rId68"/>
    <sheet name="1.3.13" sheetId="69" r:id="rId69"/>
    <sheet name="1.3.14" sheetId="70" r:id="rId70"/>
    <sheet name="1.3.15" sheetId="71" r:id="rId71"/>
    <sheet name="1.3.16" sheetId="72" r:id="rId72"/>
    <sheet name="1.3.17" sheetId="73" r:id="rId73"/>
    <sheet name="1.3.18" sheetId="74" r:id="rId74"/>
    <sheet name="1.3.19" sheetId="75" r:id="rId75"/>
    <sheet name="1.3.20" sheetId="76" r:id="rId76"/>
    <sheet name="1.3.21" sheetId="77" r:id="rId77"/>
    <sheet name="1.3.22" sheetId="78" r:id="rId78"/>
    <sheet name="1.3.23" sheetId="79" r:id="rId79"/>
    <sheet name="1.3.24" sheetId="80" r:id="rId80"/>
    <sheet name="1.3.25" sheetId="81" r:id="rId81"/>
    <sheet name="1.3.26" sheetId="82" r:id="rId82"/>
    <sheet name="1.3.27" sheetId="83" r:id="rId83"/>
    <sheet name="1.3.28" sheetId="84" r:id="rId84"/>
    <sheet name="1.3.29" sheetId="85" r:id="rId85"/>
    <sheet name="วิทย์ คณิต เข้มข้น" sheetId="86" r:id="rId86"/>
    <sheet name="1.4.1" sheetId="87" r:id="rId87"/>
    <sheet name="1.4.2" sheetId="88" r:id="rId88"/>
    <sheet name="1.4.3" sheetId="89" r:id="rId89"/>
    <sheet name="1.4.4" sheetId="90" r:id="rId90"/>
    <sheet name="1.4.5" sheetId="91" r:id="rId91"/>
    <sheet name="1.4.6" sheetId="92" r:id="rId92"/>
    <sheet name="1.4.7" sheetId="93" r:id="rId93"/>
    <sheet name="1.4.8" sheetId="94" r:id="rId94"/>
    <sheet name="1.4.9" sheetId="95" r:id="rId95"/>
    <sheet name="1.4.10" sheetId="96" r:id="rId96"/>
    <sheet name="1.4.11" sheetId="97" r:id="rId97"/>
    <sheet name="1.4.12" sheetId="98" r:id="rId98"/>
    <sheet name="1.4.13" sheetId="99" r:id="rId99"/>
    <sheet name="1.4.14" sheetId="100" r:id="rId100"/>
    <sheet name="1.4.15" sheetId="101" r:id="rId101"/>
    <sheet name="1.4.16" sheetId="102" r:id="rId102"/>
    <sheet name="1.4.17" sheetId="103" r:id="rId103"/>
    <sheet name="1.4.18" sheetId="104" r:id="rId104"/>
    <sheet name="1.4.19" sheetId="105" r:id="rId105"/>
    <sheet name="1.4.20" sheetId="106" r:id="rId106"/>
    <sheet name="1.4.21" sheetId="107" r:id="rId107"/>
    <sheet name="1.4.22" sheetId="108" r:id="rId108"/>
    <sheet name="1.4.23" sheetId="109" r:id="rId109"/>
    <sheet name="ค่าจ้างครูและบุคลากร" sheetId="110" r:id="rId110"/>
    <sheet name="1.5.2" sheetId="111" r:id="rId111"/>
    <sheet name="1.5.1" sheetId="112" r:id="rId112"/>
    <sheet name="1.5.3" sheetId="113" r:id="rId113"/>
    <sheet name="1.5.4" sheetId="114" r:id="rId114"/>
    <sheet name="1.5.5" sheetId="115" r:id="rId115"/>
    <sheet name="1.5.6" sheetId="116" r:id="rId116"/>
    <sheet name="ค่าจ้างครูต่างชาติห้องปกติ" sheetId="117" r:id="rId117"/>
    <sheet name="1.6.1" sheetId="118" r:id="rId118"/>
    <sheet name="ค่าวารสาร คู่มือนักเรียน " sheetId="119" r:id="rId119"/>
    <sheet name="1.7.1" sheetId="120" r:id="rId120"/>
    <sheet name="ค่าเช่าคอมพิวเตอร์" sheetId="121" r:id="rId121"/>
    <sheet name="1.8.1" sheetId="122" r:id="rId122"/>
    <sheet name="1.8.2" sheetId="123" r:id="rId123"/>
    <sheet name="1.8.3" sheetId="124" r:id="rId124"/>
    <sheet name="1.8.4" sheetId="125" r:id="rId125"/>
    <sheet name="1.8.5" sheetId="126" r:id="rId126"/>
    <sheet name="1.8.6" sheetId="127" r:id="rId127"/>
    <sheet name="ค่าสิ่งแวดล้อม" sheetId="128" r:id="rId128"/>
    <sheet name="1.9.1" sheetId="129" r:id="rId129"/>
    <sheet name="อื่น ๆ" sheetId="130" r:id="rId130"/>
  </sheets>
  <definedNames>
    <definedName name="_xlnm.Print_Area" localSheetId="0">'สรุปงบประมาณตามลำดับ'!$A$1:$G$17</definedName>
    <definedName name="กิจกรรมพัฒนานวัตกรรม_พ่อครู__แม่ครู">#REF!</definedName>
  </definedNames>
  <calcPr fullCalcOnLoad="1"/>
</workbook>
</file>

<file path=xl/sharedStrings.xml><?xml version="1.0" encoding="utf-8"?>
<sst xmlns="http://schemas.openxmlformats.org/spreadsheetml/2006/main" count="2426" uniqueCount="416">
  <si>
    <t>วัน/เดือน/ปี</t>
  </si>
  <si>
    <t>ที่</t>
  </si>
  <si>
    <t>รายการ</t>
  </si>
  <si>
    <t>จำนวนเงิน</t>
  </si>
  <si>
    <t>หมายเหตุ</t>
  </si>
  <si>
    <t>โครงการ</t>
  </si>
  <si>
    <t>แผนงบประมาณ</t>
  </si>
  <si>
    <t>งบประมาณ</t>
  </si>
  <si>
    <t>เบิกแล้ว</t>
  </si>
  <si>
    <t>คงเหลือ</t>
  </si>
  <si>
    <t>บาท</t>
  </si>
  <si>
    <t>สรุปประมาณการใช้เงินงบประมาณ</t>
  </si>
  <si>
    <t>โครงการ/กิจกรรม/งาน</t>
  </si>
  <si>
    <t>ผู้รับผิดชอบ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</si>
  <si>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</si>
  <si>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</si>
  <si>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</si>
  <si>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</si>
  <si>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</si>
  <si>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</si>
  <si>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</si>
  <si>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</si>
  <si>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</si>
  <si>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</si>
  <si>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</si>
  <si>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</si>
  <si>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</t>
  </si>
  <si>
    <t>1.1.14</t>
  </si>
  <si>
    <t>1.1.15</t>
  </si>
  <si>
    <t>งบประมาณที่ได้</t>
  </si>
  <si>
    <t>1.2.1</t>
  </si>
  <si>
    <t>1.2.2</t>
  </si>
  <si>
    <t>คลิกกลับกลุ่มงาน</t>
  </si>
  <si>
    <t>คลิกกลับหน้าสรุปงบฯ</t>
  </si>
  <si>
    <r>
      <rPr>
        <b/>
        <i/>
        <u val="single"/>
        <sz val="16"/>
        <color indexed="10"/>
        <rFont val="TH SarabunPSK"/>
        <family val="2"/>
      </rPr>
      <t>หมายเหตุ</t>
    </r>
    <r>
      <rPr>
        <b/>
        <i/>
        <sz val="16"/>
        <color indexed="8"/>
        <rFont val="TH SarabunPSK"/>
        <family val="2"/>
      </rPr>
      <t xml:space="preserve">  คลิกกลุ่มงาน/กลุ่มสาระฯ/โครงการ เพื่อลิงค์ไปยังรายละเอียดการจัดสรรงบประมาณของกลุ่มงาน/กลุ่มสาระฯ</t>
    </r>
  </si>
  <si>
    <t>คลิกกลับหน้ากลุ่มงาน</t>
  </si>
  <si>
    <t>1.3.1</t>
  </si>
  <si>
    <t>1.3.3</t>
  </si>
  <si>
    <t>1.3.4</t>
  </si>
  <si>
    <t>1.3.2</t>
  </si>
  <si>
    <t>1.4.1</t>
  </si>
  <si>
    <t>1.4.2</t>
  </si>
  <si>
    <r>
      <t xml:space="preserve">โรงเรียนสรรพวิทยาคม  อำเภอแม่สอด  จังหวัดตาก     </t>
    </r>
  </si>
  <si>
    <t>กลับหน้าหลัก</t>
  </si>
  <si>
    <t>1.3.5</t>
  </si>
  <si>
    <t>1.3.6</t>
  </si>
  <si>
    <t>1.3.7</t>
  </si>
  <si>
    <t>1.3.8</t>
  </si>
  <si>
    <t>1.3.9</t>
  </si>
  <si>
    <t>1.2.3</t>
  </si>
  <si>
    <t>1.4.3</t>
  </si>
  <si>
    <t>1.2.4</t>
  </si>
  <si>
    <t>1.3.</t>
  </si>
  <si>
    <t>1.3.10</t>
  </si>
  <si>
    <t>1.3.11</t>
  </si>
  <si>
    <t>1.4.4</t>
  </si>
  <si>
    <t>1.2.5</t>
  </si>
  <si>
    <t>1.3.12</t>
  </si>
  <si>
    <t>1.3.13</t>
  </si>
  <si>
    <t>1.3.14</t>
  </si>
  <si>
    <t>1.3.15</t>
  </si>
  <si>
    <t>1.4.5</t>
  </si>
  <si>
    <t>1.4.6</t>
  </si>
  <si>
    <t>1.4.7</t>
  </si>
  <si>
    <t>ห้องเรียนพิเศษโปรแกรมพหุภาษา (MP)</t>
  </si>
  <si>
    <t>ห้องเรียนพิเศษวิทยาศาสตร์และเทคโนโลยี (SMAT)</t>
  </si>
  <si>
    <t>งบกลางเพื่อพัฒนาพ้องเรียน MP</t>
  </si>
  <si>
    <t>ค่าตอบแทนเงินเดือนครูชาวต่างประเทศ</t>
  </si>
  <si>
    <t>ปรับปรุงห้องเรียนพหุภาษา</t>
  </si>
  <si>
    <t>ห้องเรียนพิเศษ</t>
  </si>
  <si>
    <t>กองทุนพัฒนา</t>
  </si>
  <si>
    <t>งบกลาง</t>
  </si>
  <si>
    <t>ค่าตอบแทนเงินเดือนครูต่างชาติ</t>
  </si>
  <si>
    <t>กองทุนพัฒนาห้องเรียนพิเศษ</t>
  </si>
  <si>
    <t>ทดสอบภาษาอังกฤษ</t>
  </si>
  <si>
    <t>จัดซื้อหนังสือแบบเรียน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</si>
  <si>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</si>
  <si>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</si>
  <si>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</si>
  <si>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</si>
  <si>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</si>
  <si>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</si>
  <si>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</si>
  <si>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</si>
  <si>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</si>
  <si>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</si>
  <si>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</si>
  <si>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</si>
  <si>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</si>
  <si>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</si>
  <si>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</si>
  <si>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</si>
  <si>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</si>
  <si>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 xml:space="preserve">โรงเรียนสรรพวิทยาคม  อำเภอแม่สอด  จังหวัดตาก  </t>
  </si>
  <si>
    <t>ค่าวารสาร/คู่มือนักเรียน</t>
  </si>
  <si>
    <t>ประมาณการที่เก็บได้</t>
  </si>
  <si>
    <t>งบกลาง + กองทุนพัฒนา</t>
  </si>
  <si>
    <r>
      <rPr>
        <b/>
        <i/>
        <u val="single"/>
        <sz val="16"/>
        <color indexed="10"/>
        <rFont val="TH SarabunPSK"/>
        <family val="2"/>
      </rPr>
      <t>หมายเหตุ</t>
    </r>
    <r>
      <rPr>
        <b/>
        <i/>
        <sz val="16"/>
        <color indexed="8"/>
        <rFont val="TH SarabunPSK"/>
        <family val="2"/>
      </rPr>
      <t xml:space="preserve">  คลิกกลุ่มงาน/กลุ่มสาระฯ/โครงการ  เพื่อลิงค์ไปยังรายละเอียดการจัดสรรงบประมาณของกลุ่มงาน/กลุ่มสาระฯ</t>
    </r>
  </si>
  <si>
    <t>คงเหลือจัดกิจกรรม</t>
  </si>
  <si>
    <t>คงเหลือจริง</t>
  </si>
  <si>
    <t xml:space="preserve"> -</t>
  </si>
  <si>
    <t>กองทุนพัฒนาห้องเรียนพิเศษวิทยาศาสตร์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</si>
  <si>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</si>
  <si>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</si>
  <si>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</si>
  <si>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</si>
  <si>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</si>
  <si>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</si>
  <si>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</si>
  <si>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</si>
  <si>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1.5.1</t>
  </si>
  <si>
    <t>1.6.1</t>
  </si>
  <si>
    <t>1.8.1</t>
  </si>
  <si>
    <t>1.7.1</t>
  </si>
  <si>
    <t>งานประชาสัมพันธ์โครงการ</t>
  </si>
  <si>
    <t>1.3.24</t>
  </si>
  <si>
    <t>1.3.25</t>
  </si>
  <si>
    <t>ค่าตอบแทนเงินเดือนพนักงานเตรียมอุปกรณ์สารเคมี (Lab boy)</t>
  </si>
  <si>
    <t xml:space="preserve">          </t>
  </si>
  <si>
    <t>ค่ายภาษาและวัฒนธรรมนานาชาติ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</si>
  <si>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</si>
  <si>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</si>
  <si>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</si>
  <si>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</si>
  <si>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</si>
  <si>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</si>
  <si>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</si>
  <si>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</si>
  <si>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</si>
  <si>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</si>
  <si>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มิ.ย.</t>
  </si>
  <si>
    <t>ก.ค.</t>
  </si>
  <si>
    <t>พ.ค.</t>
  </si>
  <si>
    <t>1.10</t>
  </si>
  <si>
    <t>ห้องเรียนพิเศษวิทยาศาสตร์ คณิตศาสตร์แบบเข้มข้น (ISM)</t>
  </si>
  <si>
    <t>ห้องเรียนพิเศษ Mini English Program (MEP)</t>
  </si>
  <si>
    <t>ส.ค.</t>
  </si>
  <si>
    <t>ก.ย.</t>
  </si>
  <si>
    <t>ต.ค.</t>
  </si>
  <si>
    <t>พ.ย.</t>
  </si>
  <si>
    <t>ธ.ค.</t>
  </si>
  <si>
    <t>ม.ค.</t>
  </si>
  <si>
    <t>ก.พ.</t>
  </si>
  <si>
    <t>ค่ายวิชาการแหล่งเรียนรู้ภายในประเทศ</t>
  </si>
  <si>
    <t>1.2.23</t>
  </si>
  <si>
    <t>1.2.24</t>
  </si>
  <si>
    <t>1.2.25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</si>
  <si>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</si>
  <si>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</si>
  <si>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</si>
  <si>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</si>
  <si>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</si>
  <si>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</si>
  <si>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</si>
  <si>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</si>
  <si>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ไม่ใช้งบ</t>
  </si>
  <si>
    <t>กิจกรรมงานจัดซื้อ สื่อ ตำราและอุปกรณ์การเรียน สื่อการเรียนการสอน สื่ออิเลคทรอนิกส์</t>
  </si>
  <si>
    <t>กิจกรรมประชาสัมพันธ์ห้องเรียน ISM</t>
  </si>
  <si>
    <t>สรุปประมวลกิจกรรมและศักยภาพของนักเรียนห้องเรียน ISM</t>
  </si>
  <si>
    <t>1.4.18</t>
  </si>
  <si>
    <t>1.4.19</t>
  </si>
  <si>
    <t>1.4.20</t>
  </si>
  <si>
    <t>1.4.21</t>
  </si>
  <si>
    <t>1.4.22</t>
  </si>
  <si>
    <t>1.4.23</t>
  </si>
  <si>
    <t>ค่ายเตรียมความพร้อมและเสริมสร้างทักษะการนำเสนอผลงานทางวิชาการ</t>
  </si>
  <si>
    <t>กิจกรรมสอนเสริมเตรียมความพร้อม SMAT</t>
  </si>
  <si>
    <t>กิจกรรมเตรียมความพร้อมนักเรียนห้องเรียนพิเศษ เพื่อส่งเสริมการเข้าแข่งขัน สอวน.</t>
  </si>
  <si>
    <t>กิจกรรมพัฒนาครูโครงการห้องเรียนพิเศษ SMAT</t>
  </si>
  <si>
    <t>กิจกรรมงานส่งเสริมความเป็นเลิศด้านวิชาการและแข่งขันทักษะ</t>
  </si>
  <si>
    <t>กิจกรรมค่ายดาราศาสตร์</t>
  </si>
  <si>
    <t>1.3.26</t>
  </si>
  <si>
    <t>1.3.27</t>
  </si>
  <si>
    <t>1.3.28</t>
  </si>
  <si>
    <t>1.1.24</t>
  </si>
  <si>
    <t>เงินระดมทรัพยากรเพื่อพัฒนาการศึกษา ได้รับจัดสรร</t>
  </si>
  <si>
    <t xml:space="preserve"> พ.ย.</t>
  </si>
  <si>
    <t>1.5.2</t>
  </si>
  <si>
    <t>1.5.3</t>
  </si>
  <si>
    <t>1.5.4</t>
  </si>
  <si>
    <t>1.5.5</t>
  </si>
  <si>
    <t>1.5.6</t>
  </si>
  <si>
    <t>วัสดุสำนักงานห้องเรียนพหุภาษา</t>
  </si>
  <si>
    <t>ค่ายการเรียนรู้เพื่อพัฒนาทักษะทางภาษาและการเรียนรู้ตลอดชีวิต</t>
  </si>
  <si>
    <t>โครงการฝึกอบรมเชิงปฏิบัติการการใช้โปรแกรม Geogebra เบื้องต้น</t>
  </si>
  <si>
    <t>ค่ายส่งเสริมปฏิบัติการทางวิทยาศาสตร์</t>
  </si>
  <si>
    <t>อบรมคำคม สั่งสม คลังคำ</t>
  </si>
  <si>
    <t>ค่ายภาษาอังกฤษ (English Camp)</t>
  </si>
  <si>
    <t>ค่ายคอมพิวเตอร์และเทคโนโลยี</t>
  </si>
  <si>
    <t>1.1.25</t>
  </si>
  <si>
    <t>จัดซื้อ ซ่อมแซมครุภัณฑ์ วัสดุ เครื่องใช้สำนักงาน</t>
  </si>
  <si>
    <t>ค่ายพัฒนาทักษะการเรียนรู้ ในศตวรรษที่ 21 ด้วย STEM Education</t>
  </si>
  <si>
    <t>ค่ายเสริมความรู้ทักษะการใช้ ICT ด้านการออกแบบกราฟฟิกและการนำเสนอ</t>
  </si>
  <si>
    <t>ค่ายดาราศาสตร์</t>
  </si>
  <si>
    <t>จัดซื้อสื่อการเรียนการสอน อุปกรณ์การทดลองและสารเคมี</t>
  </si>
  <si>
    <t>งานพัฒนาระบบ ICT เพื่อการเรียนรู้</t>
  </si>
  <si>
    <t>1.2.26</t>
  </si>
  <si>
    <t>1.2.27</t>
  </si>
  <si>
    <t xml:space="preserve">ค่ายปฐมนิเทศและสานสัมพันธ์นักเรียนห้องเรียนพิเศษ SMAT </t>
  </si>
  <si>
    <t>กิจกรรมสอนเสริมของห้องเรียน ISM</t>
  </si>
  <si>
    <t>กิจกรรมอบรมเชิงปฏิบัติการเขียนแบบโดยใช้โปรแกรมพื้นฐานทางวิศวกรรมศาสตร์</t>
  </si>
  <si>
    <t>ค่าจ้างประจำเดือนมกราคม 2565</t>
  </si>
  <si>
    <t>ค่าจ้างประจำเดือนกุมภาพันธ์ 2565</t>
  </si>
  <si>
    <t>ค่าจ้างประจำเดือนมีนาคม 2565</t>
  </si>
  <si>
    <t>ค่าจ้างประจำเดือนเมษายน 2565</t>
  </si>
  <si>
    <t>พัฒนาและปรับปรุงห้องเรียนพิเศษ MEP</t>
  </si>
  <si>
    <t>นำเสนอผลงานห้องเรียนพิเศษ MEP</t>
  </si>
  <si>
    <t>สอนเสริมความรู้สำหรับนักเรียนห้องเรียนพิเศษ MEP</t>
  </si>
  <si>
    <t>กิจกรรมนำเสนอผลงานของนักเรียนห้องเรียนพิเศษวิทยาศาสตร์</t>
  </si>
  <si>
    <t>1.3.29</t>
  </si>
  <si>
    <t>กองทุนสำหรับพัฒนาห้องเรียน ISM</t>
  </si>
  <si>
    <t>ค่ายเด็กยุคใหม่เรียนทักษะ Coding</t>
  </si>
  <si>
    <t>1.1.26</t>
  </si>
  <si>
    <t>จัดซื้อหนังสือเรียน</t>
  </si>
  <si>
    <t>สรุปประมาณการใช้เงินระดมทรัพยากรเพื่อพัฒนาการศึกษา ปีการศึกษา  2565</t>
  </si>
  <si>
    <t>สรุปประมาณการใช้เงินระดมทรัพยากร ตามโครงการห้องเรียนพิเศษ  ปีการศึกษา  2565</t>
  </si>
  <si>
    <t>การจัดทำสื่อประชาสัมพันธ์ห้องเรียนพิเศษโปรแกรมพหุภาษา</t>
  </si>
  <si>
    <t>ค่ายวิชาการและทักษะชีวิตมัธยมศึกษาตอนปลาย</t>
  </si>
  <si>
    <t>ค่ายสานสัมพันธ์พี่น้องห้อง HUB</t>
  </si>
  <si>
    <t>Cross-cultural Event-21st Century Gen Merry Christmas and Happy New Year 2023</t>
  </si>
  <si>
    <t>ค่ายส่งเสริมการเรียนรู้ท้องถิ่นนอกห้องเรียน Outside Classroom Learning (OCL)</t>
  </si>
  <si>
    <t>นำเสนอผลงานห้องเรียนโปรแกรมพหุภาษา (Show the Best Project of MP)</t>
  </si>
  <si>
    <t>พัฒนาพื้นฐานภาษาอังกฤษแก่นักเรียน โปรแกรมพหุภาษา</t>
  </si>
  <si>
    <t>ค่ายแลกเปลี่ยนเรียนรู้กับโรงเรียนโปรแกรมพหุภาษาในโครงการ Education Hub</t>
  </si>
  <si>
    <t>ยกระดับผลสัมทธิ์ทางการเรียนนักเรียนห้องเรียนพหุภาษา</t>
  </si>
  <si>
    <t>การจัดซื้อหนังสือเรียนห้องเรียนพิเศษ โปรแกรมพหุภาษา</t>
  </si>
  <si>
    <t>การจัดซื้อโปรแกรมเรียนภาษาอังกฤษออนไลน์</t>
  </si>
  <si>
    <t>ค่ายเสริมสร้างทักษะชีวิตทางสังคม (ห้อง MP)</t>
  </si>
  <si>
    <t>กิจกรรมสร้างเจตคติ สร้างความตระหนักในวิชาวิทยาศาสตร์และคณิตศาสตร์</t>
  </si>
  <si>
    <t>กิจกรรมค่ายเสริมทักษะกระบวนการทางวิทยาศาสตร์และคณิตศาสตร์</t>
  </si>
  <si>
    <t>กิจกรรมประมวลความรู้ทางวิชาคณิตศาสตร์ วิทยาศาสตร์ (ม.3)</t>
  </si>
  <si>
    <t>กิจกรรมเสริสร้างทักษะกระบวนการทางวิทยาศาสตร์สุขภาพ</t>
  </si>
  <si>
    <t>กิจกรรมส่งเสริมการเรียนรู้ฝึกปฏิบัติงานจริงในสายวิทยาศาสตร์-สุขภาพ</t>
  </si>
  <si>
    <t>กิจกรรมค่ายส่งเสริมการเรียนรู้ทางวิทยาศาสตร์ คณิตศาสตร์ และสิ่งแวดล้อม</t>
  </si>
  <si>
    <t xml:space="preserve">กิจกรรมเตรียมความพร้อมเตรียมสอบเข้ามหาวิทยาลัย </t>
  </si>
  <si>
    <t>กิจกรรมงานส่งเสริมวัดศักยภาพของผู้เรียน</t>
  </si>
  <si>
    <t>โรงเรียนสรรพวิทยาคม  อำเภอแม่สอด  จังหวัดตาก  ประจำปีการศึกษา  2565</t>
  </si>
  <si>
    <t>กิจกรรมค่ายพัฒนาทักษะการเรียนรู้ในศตวรรษที่ 21 ด้วย STEM Education (ม.2)</t>
  </si>
  <si>
    <t>ค่ายสร้างเจตคติ</t>
  </si>
  <si>
    <t>ค่าจ้างครูและบุคลากร</t>
  </si>
  <si>
    <t>1.5.7</t>
  </si>
  <si>
    <t>ค่าจ้างประจำเดือนพฤษภาคม 2565</t>
  </si>
  <si>
    <t>ค่าจ้างประจำเดือนมิถุนายน 2565</t>
  </si>
  <si>
    <t>ค่าจ้างประจำเดือนกรกฎาคม 2565</t>
  </si>
  <si>
    <t>ค่าจ้างประจำเดือนสิงหาคม 2565</t>
  </si>
  <si>
    <t>ค่าจ้างประจำเดือนกันยายน 2565</t>
  </si>
  <si>
    <t>ค่าจ้างประจำเดือนตุลาคม 2565</t>
  </si>
  <si>
    <t>ค่าจ้างประจำเดือนพฤศจิกายน 2565</t>
  </si>
  <si>
    <t>ค่าจ้างประจำเดือนธันวาคม 2565</t>
  </si>
  <si>
    <t>พัฒนาครูและนักเรียนโครงการห้องเรียนพิเศษ MEP</t>
  </si>
  <si>
    <t>สอนเสริมยกระดับผลสัมฤทธิ์เพื่อการทดสอบทางการศึกษาระดับชาติขั้นพื้นฐาน (O-NET)</t>
  </si>
  <si>
    <t>มหกรรมวิชาการ EP/MEP Open House เขตภาคเหนือปีการศึกษา 2565</t>
  </si>
  <si>
    <t>ทดสอบภาษาอังกฤษและพัฒนาความรู้ภาษาอังกฤษรูปแบบออนไลน์</t>
  </si>
  <si>
    <t>จัดซื้อหนังสืออ่านเพิ่มเติมสำหรับนักเรียนชั้นมัธยมศึกษาปีที่ 3 และ 6</t>
  </si>
  <si>
    <t>ค่าตอบแทนเดือนพฤษภาคม 2565- เมษายน 2566</t>
  </si>
  <si>
    <t>ค่าตอบแทนเดือนพฤษภาคม 2565 - เมษายน 2566</t>
  </si>
  <si>
    <t xml:space="preserve">กิจกรรมค่ายวิทยาศาสตร์ระดับโรงเรียน มหาวิทยาลัยนเรศวร </t>
  </si>
  <si>
    <t>กิจกรรมค่ายวิทยาศาสตร์ ณ มหาวิทยาลัยบูรพา</t>
  </si>
  <si>
    <t xml:space="preserve">กิจกรรมเปิดโลกทัศน์และนวัตกรรม ณ มหาวิทยาลัยมหิดล </t>
  </si>
  <si>
    <t>กิจกรรมส่งเสริมการเข้าร่วมการแข่งขันหุ่นยนต์</t>
  </si>
  <si>
    <t>กิจกรรมค่ายส่งเสริมปฏิบัติการทางวิทยาศาสตร์ ระดับชั้น ม.4-6</t>
  </si>
  <si>
    <t>กิจกรรมค่ายคณิตศาสตร์บูรณาการ : Math - STEM Recreation Camp</t>
  </si>
  <si>
    <t>กิจกรรมอบรมเชิงปฏิบัติการ STEM &amp; Robotics Camp คอร์สปูพื้นฐานไมโครบิตและการประยุกต์ใช้สำหรับโครงงานวิทยาศาสตร์</t>
  </si>
  <si>
    <t>กิจกรรมงานจัดซื้อ สื่อ ตำราและอุปกรณ์การเรียน สื่อการเรียนการสอน สื่ออิเล็คทรอนิกส์</t>
  </si>
  <si>
    <t>กิจกรรมพัฒนาระบบ ICTสำหรับการจัดการเรียนรู้</t>
  </si>
  <si>
    <t>กิจกรรมงานประชาสัมพันธ์โครงการ</t>
  </si>
  <si>
    <t>กิจกรรมงานพัฒนาหลักสูตรห้องเรียนพิเศษวิทยาศาสตร์</t>
  </si>
  <si>
    <t>กิจกรรมงานซ่อมบำรุงห้องเรียนพิเศษวิทยาศาสตร์</t>
  </si>
  <si>
    <t>กิจกรรมงานพัฒนาและปรับปรุงห้องเรียนพิเศษวิทยาศาสตร์</t>
  </si>
  <si>
    <t>กิจกรรมจัดซื้ออุปกรณ์การทดลองและสารเคมี</t>
  </si>
  <si>
    <t>ค่าตอบแทนเงินเดือนพนักงาน เดือน พ.ค. 65- เม.ย.66</t>
  </si>
  <si>
    <t>ค่าจ้างครูต่างชาติห้องเรียนปกติ</t>
  </si>
  <si>
    <t>ค่าเช่าคอมพิวเตอร์และปรับซ่อมบำรุงห้องศูนย์ปฏิบัติการ</t>
  </si>
  <si>
    <t>อื่น ๆ</t>
  </si>
  <si>
    <t>รวม</t>
  </si>
  <si>
    <t>มี.ค.</t>
  </si>
  <si>
    <t>เม.ย.</t>
  </si>
  <si>
    <t>ค่าจ้างประจำเดือนมกราคม 2566</t>
  </si>
  <si>
    <t>ค่าจ้างประจำเดือนกุมภาพันธ์ 2566</t>
  </si>
  <si>
    <t>ค่าจ้างประจำเดือนมีนาคม 2566</t>
  </si>
  <si>
    <t>ค่าจ้างประจำเดือนเมษายน 2566</t>
  </si>
  <si>
    <t>ค่าสิ่งแวดล้อม</t>
  </si>
  <si>
    <t>1.10.1</t>
  </si>
  <si>
    <t>1.10.2</t>
  </si>
  <si>
    <t>1.10.3</t>
  </si>
  <si>
    <t>1.10.4</t>
  </si>
  <si>
    <t>1.10.5</t>
  </si>
  <si>
    <t>1.10.6</t>
  </si>
  <si>
    <t>1.10.7</t>
  </si>
  <si>
    <t>ค่าคู่มือนักเรียน</t>
  </si>
  <si>
    <t>ค่าหนังสือเรียน</t>
  </si>
  <si>
    <t>ค่าลงทะเบียน</t>
  </si>
  <si>
    <t>ค่าที่พักครู</t>
  </si>
  <si>
    <t>ค่าที่พักนักเรียน</t>
  </si>
  <si>
    <t>ค่าเบี้ยเลี้ยงครู</t>
  </si>
  <si>
    <t>ค่าเบี้ยเลี้ยงนักเรียน</t>
  </si>
  <si>
    <t>ค่าเช่าเหมารถตู้</t>
  </si>
  <si>
    <t>ค่าป้ายไวนิล</t>
  </si>
  <si>
    <t>ค่าชุดตรวจ ATK</t>
  </si>
  <si>
    <t>นำนักเรียนเข้าร่วมแข่งขันหุ่นยนต์ในรายการ JSRTH 2022</t>
  </si>
  <si>
    <t>ค่าวิทยากรภายใน</t>
  </si>
  <si>
    <t>ค่าวิทยากรภายนอก</t>
  </si>
  <si>
    <t>จัดซื้อสื่อ ตำรา อุปกรณ์</t>
  </si>
  <si>
    <t>ค่าอินเตอร์เน็ต พ.ค.65 เม.ย. 66</t>
  </si>
  <si>
    <t>ค่าอินเตอร์เน็ต พ.ค.650 เม.ย.66</t>
  </si>
  <si>
    <t>ค่าตอบแทนวิทยากรภายในโรงเรียน</t>
  </si>
  <si>
    <t>ค่าอาหารว่าง</t>
  </si>
  <si>
    <t>ค่ารถโดยสารไป-กลับ</t>
  </si>
  <si>
    <t>ค่าสมัครสอบ</t>
  </si>
  <si>
    <t>ชุดตรวจ ATK</t>
  </si>
  <si>
    <t>ค่าตอบแทนวิทยกรภายนอก</t>
  </si>
  <si>
    <t>จัดซื้อสื่อการสอนและอุปกรณ์วิทยาศาสตร์</t>
  </si>
  <si>
    <t>วัสดุสำนักงาน</t>
  </si>
  <si>
    <t>กิจกรรมค่ายพัฒนาอัจฉริยภาพ ทักษะทางวิทยาศาสตร์ คณิตศาสตร์</t>
  </si>
  <si>
    <t>ค่าเหมารถ</t>
  </si>
  <si>
    <t>คต่าเบี้ยเลี้ยงนักเรียน</t>
  </si>
  <si>
    <t>ป้ายไวนิล</t>
  </si>
  <si>
    <t>ค่าชุดตรวจ</t>
  </si>
  <si>
    <t>ค่าสมัครสอบโครงการ สอวน.</t>
  </si>
  <si>
    <t>นำนักเรียนเข้าร่วมแข่งขันหุ่นยนต์</t>
  </si>
  <si>
    <t>ค่ายปฐมนิเทศ</t>
  </si>
  <si>
    <t>ค่าเบี้ยเลี้ยง</t>
  </si>
  <si>
    <t>ค่าเหมารถตู้</t>
  </si>
  <si>
    <t>ค่าจ้างเหมารักษาความปลอดภัย 12 เดือนๆละ 27,820 บาท</t>
  </si>
  <si>
    <t>ค่าเช่าชุดข้อสอบ</t>
  </si>
  <si>
    <t>ค่ายคอมพิวเตอร์ ม.1</t>
  </si>
  <si>
    <t>ค่ายคอมพิวเตอร์ ม.4</t>
  </si>
  <si>
    <t>ค่ายคอมพิวเตอร์</t>
  </si>
  <si>
    <t>แข่งขันทักษะวิชาการ</t>
  </si>
  <si>
    <t>จัดซื้อสื่อ อุปกรณ์ การเรียนการสอน</t>
  </si>
  <si>
    <t>ค่าเช่าข้อสอบ TEDET</t>
  </si>
  <si>
    <t>ค่าเช่าข้อสอบสอบ TOP TEST</t>
  </si>
  <si>
    <t>ค่ายเปิดโลกทัศน์ ม.มหิดล</t>
  </si>
  <si>
    <t>ค่าวิทยากร</t>
  </si>
  <si>
    <t>ค่าอาหาร</t>
  </si>
  <si>
    <t>ค่าที่พัก</t>
  </si>
  <si>
    <t>ค่าน้ำมัน</t>
  </si>
  <si>
    <t>อุปกรณ์การทดลอง</t>
  </si>
  <si>
    <t>หักเพิ่ม</t>
  </si>
  <si>
    <t>คอมพิวเตอร์สำหรับสอนคอมพิวเตอร์ ห้อง 631</t>
  </si>
  <si>
    <t>ถังดับเพลิง</t>
  </si>
  <si>
    <t>โปรเจคเตอร์</t>
  </si>
  <si>
    <t>จอฉายภาพ</t>
  </si>
  <si>
    <t>คตัวแยกสัญญาณภาพ</t>
  </si>
  <si>
    <t>ติดตั้งพัดลมห้อง 631</t>
  </si>
  <si>
    <t>ค่าล้างเครื่องปรับอากาศ</t>
  </si>
  <si>
    <t>ตู้เก็บของนักเรียน 15 ช่อง</t>
  </si>
  <si>
    <t>สารเคมี Dichloromethane</t>
  </si>
  <si>
    <t>ค่าตอบแทนวิทยากร</t>
  </si>
  <si>
    <t>ค่าตอบแทนวิทยากรภายนอก</t>
  </si>
  <si>
    <t>ค่าจ้างเหมาทำอาหารว่าง</t>
  </si>
  <si>
    <t>จัดซื้อหนังสือเรียนเพิ่มเติม</t>
  </si>
  <si>
    <t>ค่ายวิชาการ ม.1/12</t>
  </si>
  <si>
    <t>ค่าเบี้ยเลี้ยงเดินทาง</t>
  </si>
  <si>
    <t>ค่าลงทะเบียนกิจกรรม</t>
  </si>
  <si>
    <t>ค่าจ้างเหมารถบัส</t>
  </si>
  <si>
    <t>นร.6/11 ฝึกงานศูนย์ควบคุมโรคติดต่อ นำโดยแมลงที่ 2.3 แม่สอด</t>
  </si>
  <si>
    <t>จ้างเหมาทำอาหารว่าง</t>
  </si>
  <si>
    <t>จ้างเหมาทำอาหารหลัก</t>
  </si>
  <si>
    <t>กระดาษเกียรติบัตร</t>
  </si>
  <si>
    <t>ชุดฝึกกิจกรรม STEM</t>
  </si>
  <si>
    <t>ค่าชุดตรสจ ATK</t>
  </si>
  <si>
    <t>ค่าแผงโครงงาน</t>
  </si>
  <si>
    <t>ค่าวัสดุทำโครงงานประดิษฐ์</t>
  </si>
  <si>
    <t>ค่าวัสดุทำโครงงานทดลอง</t>
  </si>
  <si>
    <t>ค่ายวิชาการ ม.ปลาย (ม.บูรพา)</t>
  </si>
  <si>
    <t>ค่ายแลกเปลี่ยนเรียนรู้ ม.ต้น (รร.นครสวรรค์ และ ม.บูรพา)</t>
  </si>
  <si>
    <t>วัสดุอุปกรณ์เข้าร่วมแข่งขัน</t>
  </si>
  <si>
    <t>โต๊ะทำงานเหล็ก</t>
  </si>
  <si>
    <t>เก้าอี้ประชุม</t>
  </si>
  <si>
    <t>พัดลมติดผนัง</t>
  </si>
  <si>
    <t>Adapter ตัวแปลงสัญญาณภาพ</t>
  </si>
  <si>
    <t>ถังขยะมีฝาปิด</t>
  </si>
  <si>
    <t>ถุงดำใส่ถังขยะ</t>
  </si>
  <si>
    <t>ศึกษาแหล่งเรียนรู้ แลกเปลี่ยนความรู้และวัฒนธรรม ณ ประเทศสิงคโปร์</t>
  </si>
  <si>
    <t>ค่าเต๊นท์นอน</t>
  </si>
  <si>
    <t>ค่าจ้างเหมารรตู้</t>
  </si>
  <si>
    <t>ล้างเครื่องกรองปรับอากาศ</t>
  </si>
  <si>
    <t>ชุดข้อสอบ Oxford</t>
  </si>
  <si>
    <t>ค่าเต๊นท์นอนครู</t>
  </si>
  <si>
    <t>ค่ารถโดยสาร</t>
  </si>
  <si>
    <t>แบลคดรอปนำเสนอ</t>
  </si>
  <si>
    <t>บอร์ดติดประกาศ</t>
  </si>
  <si>
    <t>กล้อง Canon</t>
  </si>
  <si>
    <t>เครื่องโปรเจคเตอร์</t>
  </si>
  <si>
    <t>ทดสอบวัดระดับความสามารถทางภาษาอังกฤษ CEFR</t>
  </si>
  <si>
    <t>สายสัญญาณ HDMI +สาย VGA</t>
  </si>
  <si>
    <t>วัสดุสำนักงาน + ซ่อมเครื่องปริ้น</t>
  </si>
  <si>
    <t>ตู้ล๊อกเกอร์ 3 ชั้น 54 ตัวๆละ 650 บาท</t>
  </si>
  <si>
    <t>วัสดุอุปกรณ์ บอร์ดควบคุม+บอร์ดไดร์</t>
  </si>
  <si>
    <t>ค่าพาหนะ</t>
  </si>
  <si>
    <t>เครื่องปริ้น + วัสดุสำนักงาน</t>
  </si>
  <si>
    <t>ค่าจ้างเหมาประชาสัมพันธ์รับนักเรียนทางวิทยุ</t>
  </si>
  <si>
    <t>จัดจ้างทำป้ายไวนิลประชาสัมพันธ์รับนักเรียนใหม่</t>
  </si>
  <si>
    <t>ค่ารถตู้</t>
  </si>
  <si>
    <t>ค่ายปฏิบัติการวิชาชีววิทยา มรภ.กำแพงเพชร</t>
  </si>
  <si>
    <t>โอนไปกิจกรรมค่ายดาราศาสตร์</t>
  </si>
  <si>
    <t>สาย HDMI ห้อง 434,424,433</t>
  </si>
  <si>
    <t>ค่าจัดกิจกรรมปฏิบัติการทดลอง</t>
  </si>
  <si>
    <t>ค่าของที่ระลึก</t>
  </si>
  <si>
    <t>ค่าเข้าร่วมกิจกรรม อพวช.</t>
  </si>
  <si>
    <t>ค่าเข้าชมท้องฟ้าจำลอง</t>
  </si>
  <si>
    <t>ค่าป้ายโครงการ</t>
  </si>
  <si>
    <t>ที่พักสำหรับครูและนักเรียน</t>
  </si>
  <si>
    <t>ค่าจ้างเหมารถ จำนวน 3 คัน</t>
  </si>
  <si>
    <t>ค่าอาหารหลัก</t>
  </si>
  <si>
    <t>ค่าอหารหลักครู</t>
  </si>
  <si>
    <t>ค่าอาหารว่างครู</t>
  </si>
  <si>
    <t>วัสดุอุปกรณ์จัดค่าย</t>
  </si>
  <si>
    <t>แผ่นพับรับสมัครนักเรียน ปีการศึกษา 2566</t>
  </si>
  <si>
    <t>backdrop 2 ชุด</t>
  </si>
  <si>
    <t>เก้าอี้สำนักงาน 7 ตัว</t>
  </si>
  <si>
    <t>ตู้เอกสาร</t>
  </si>
  <si>
    <t>คอมพิวเตอร์ตั้งโต๊ะ</t>
  </si>
  <si>
    <t>ค่ายปฏิบัติการวิชาเคมี ม.ราชภัฎพิบูลสงคราม</t>
  </si>
  <si>
    <t>ข้อมูล ณ วันที่  30  เดือนมกราคม  พ.ศ. 2566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</si>
</sst>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d\ mmm\ yy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[$-41E]d\ mmmm\ yyyy"/>
    <numFmt numFmtId="209" formatCode="[$-1010000]d/m/yy;@"/>
    <numFmt numFmtId="210" formatCode="[$-1010000]d/m/yyyy;@"/>
    <numFmt numFmtId="211" formatCode="mmm\-yyyy"/>
    <numFmt numFmtId="212" formatCode="[$-101041E]d\ mmm\ yy;@"/>
    <numFmt numFmtId="213" formatCode="[$-1010409]d\ mmm\ yy;@"/>
    <numFmt numFmtId="214" formatCode="[$-409]dddd\,\ mmmm\ dd\,\ yyyy"/>
    <numFmt numFmtId="215" formatCode="0.0"/>
    <numFmt numFmtId="216" formatCode="_-* #,##0.000_-;\-* #,##0.000_-;_-* &quot;-&quot;??_-;_-@_-"/>
    <numFmt numFmtId="217" formatCode="_-* #,##0.0000_-;\-* #,##0.0000_-;_-* &quot;-&quot;??_-;_-@_-"/>
    <numFmt numFmtId="218" formatCode="_-* #,##0.0_-;\-* #,##0.0_-;_-* &quot;-&quot;??_-;_-@_-"/>
    <numFmt numFmtId="219" formatCode="_-* #,##0_-;\-* #,##0_-;_-* &quot;-&quot;??_-;_-@_-"/>
  </numFmts>
  <fonts count="14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i/>
      <sz val="16"/>
      <color indexed="8"/>
      <name val="TH SarabunPSK"/>
      <family val="2"/>
    </font>
    <font>
      <b/>
      <sz val="18"/>
      <name val="TH SarabunPSK"/>
      <family val="2"/>
    </font>
    <font>
      <b/>
      <i/>
      <u val="single"/>
      <sz val="16"/>
      <color indexed="10"/>
      <name val="TH SarabunPSK"/>
      <family val="2"/>
    </font>
    <font>
      <sz val="14"/>
      <name val="Angsana New"/>
      <family val="1"/>
    </font>
    <font>
      <b/>
      <sz val="20"/>
      <color indexed="28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sz val="8"/>
      <name val="Calibri"/>
      <family val="2"/>
    </font>
    <font>
      <sz val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u val="single"/>
      <sz val="14"/>
      <color indexed="12"/>
      <name val="Angsana New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56"/>
      <name val="TH SarabunPSK"/>
      <family val="2"/>
    </font>
    <font>
      <sz val="16"/>
      <color indexed="8"/>
      <name val="Tahoma"/>
      <family val="2"/>
    </font>
    <font>
      <b/>
      <sz val="20"/>
      <color indexed="9"/>
      <name val="TH SarabunPSK"/>
      <family val="2"/>
    </font>
    <font>
      <b/>
      <sz val="18"/>
      <color indexed="9"/>
      <name val="TH SarabunPSK"/>
      <family val="2"/>
    </font>
    <font>
      <b/>
      <sz val="18"/>
      <color indexed="17"/>
      <name val="TH SarabunPSK"/>
      <family val="2"/>
    </font>
    <font>
      <b/>
      <sz val="16"/>
      <color indexed="17"/>
      <name val="Tahoma"/>
      <family val="2"/>
    </font>
    <font>
      <b/>
      <sz val="18"/>
      <color indexed="14"/>
      <name val="TH SarabunPSK"/>
      <family val="2"/>
    </font>
    <font>
      <b/>
      <sz val="18"/>
      <color indexed="18"/>
      <name val="TH SarabunPSK"/>
      <family val="2"/>
    </font>
    <font>
      <sz val="14"/>
      <color indexed="8"/>
      <name val="Tahoma"/>
      <family val="2"/>
    </font>
    <font>
      <sz val="14"/>
      <color indexed="8"/>
      <name val="TH SarabunPSK"/>
      <family val="2"/>
    </font>
    <font>
      <b/>
      <sz val="18"/>
      <color indexed="10"/>
      <name val="TH SarabunPSK"/>
      <family val="2"/>
    </font>
    <font>
      <b/>
      <sz val="18"/>
      <color indexed="13"/>
      <name val="TH SarabunPSK"/>
      <family val="2"/>
    </font>
    <font>
      <sz val="18"/>
      <color indexed="8"/>
      <name val="Tahoma"/>
      <family val="2"/>
    </font>
    <font>
      <b/>
      <i/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36"/>
      <name val="TH SarabunPSK"/>
      <family val="2"/>
    </font>
    <font>
      <b/>
      <sz val="16"/>
      <color indexed="10"/>
      <name val="Tahoma"/>
      <family val="2"/>
    </font>
    <font>
      <b/>
      <sz val="16"/>
      <color indexed="19"/>
      <name val="TH SarabunPSK"/>
      <family val="2"/>
    </font>
    <font>
      <b/>
      <i/>
      <sz val="16"/>
      <color indexed="9"/>
      <name val="TH SarabunPSK"/>
      <family val="2"/>
    </font>
    <font>
      <b/>
      <sz val="16"/>
      <color indexed="30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9"/>
      <name val="TH SarabunPSK"/>
      <family val="2"/>
    </font>
    <font>
      <b/>
      <sz val="16"/>
      <color indexed="17"/>
      <name val="TH SarabunPSK"/>
      <family val="2"/>
    </font>
    <font>
      <b/>
      <sz val="16"/>
      <color indexed="13"/>
      <name val="TH SarabunPSK"/>
      <family val="2"/>
    </font>
    <font>
      <b/>
      <sz val="16"/>
      <color indexed="14"/>
      <name val="TH SarabunPSK"/>
      <family val="2"/>
    </font>
    <font>
      <u val="single"/>
      <sz val="16"/>
      <color indexed="12"/>
      <name val="TH SarabunPSK"/>
      <family val="2"/>
    </font>
    <font>
      <sz val="16"/>
      <color indexed="9"/>
      <name val="Tahoma"/>
      <family val="2"/>
    </font>
    <font>
      <b/>
      <sz val="14"/>
      <color indexed="8"/>
      <name val="TH SarabunPSK"/>
      <family val="2"/>
    </font>
    <font>
      <b/>
      <sz val="16"/>
      <color indexed="8"/>
      <name val="Tahoma"/>
      <family val="2"/>
    </font>
    <font>
      <b/>
      <sz val="18"/>
      <color indexed="36"/>
      <name val="TH SarabunPSK"/>
      <family val="2"/>
    </font>
    <font>
      <b/>
      <sz val="15"/>
      <color indexed="8"/>
      <name val="TH SarabunPSK"/>
      <family val="2"/>
    </font>
    <font>
      <sz val="16"/>
      <color indexed="30"/>
      <name val="TH SarabunPSK"/>
      <family val="2"/>
    </font>
    <font>
      <b/>
      <sz val="18"/>
      <color indexed="59"/>
      <name val="TH SarabunPSK"/>
      <family val="2"/>
    </font>
    <font>
      <b/>
      <sz val="18"/>
      <color indexed="57"/>
      <name val="TH SarabunPSK"/>
      <family val="2"/>
    </font>
    <font>
      <b/>
      <sz val="18"/>
      <color indexed="9"/>
      <name val="TH Sarabun Pali"/>
      <family val="2"/>
    </font>
    <font>
      <b/>
      <u val="single"/>
      <sz val="16"/>
      <color indexed="13"/>
      <name val="TH SarabunPSK"/>
      <family val="2"/>
    </font>
    <font>
      <b/>
      <sz val="18"/>
      <color indexed="19"/>
      <name val="TH SarabunPSK"/>
      <family val="2"/>
    </font>
    <font>
      <b/>
      <sz val="18"/>
      <color indexed="60"/>
      <name val="TH SarabunPSK"/>
      <family val="2"/>
    </font>
    <font>
      <b/>
      <u val="single"/>
      <sz val="16"/>
      <color indexed="14"/>
      <name val="TH SarabunPSK"/>
      <family val="2"/>
    </font>
    <font>
      <b/>
      <u val="single"/>
      <sz val="18"/>
      <color indexed="13"/>
      <name val="TH SarabunPSK"/>
      <family val="2"/>
    </font>
    <font>
      <b/>
      <sz val="16"/>
      <color indexed="60"/>
      <name val="TH SarabunPSK"/>
      <family val="2"/>
    </font>
    <font>
      <b/>
      <u val="single"/>
      <sz val="14"/>
      <color indexed="13"/>
      <name val="TH SarabunPSK"/>
      <family val="2"/>
    </font>
    <font>
      <b/>
      <sz val="20"/>
      <color indexed="60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Calibri"/>
      <family val="2"/>
    </font>
    <font>
      <u val="single"/>
      <sz val="14"/>
      <color theme="10"/>
      <name val="Angsana New"/>
      <family val="1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002060"/>
      <name val="TH SarabunPSK"/>
      <family val="2"/>
    </font>
    <font>
      <sz val="16"/>
      <color theme="1"/>
      <name val="Calibri"/>
      <family val="2"/>
    </font>
    <font>
      <b/>
      <sz val="20"/>
      <color theme="0"/>
      <name val="TH SarabunPSK"/>
      <family val="2"/>
    </font>
    <font>
      <b/>
      <sz val="18"/>
      <color theme="0"/>
      <name val="TH SarabunPSK"/>
      <family val="2"/>
    </font>
    <font>
      <b/>
      <i/>
      <sz val="16"/>
      <color theme="1"/>
      <name val="TH SarabunPSK"/>
      <family val="2"/>
    </font>
    <font>
      <b/>
      <sz val="18"/>
      <color rgb="FF00B050"/>
      <name val="TH SarabunPSK"/>
      <family val="2"/>
    </font>
    <font>
      <b/>
      <sz val="16"/>
      <color rgb="FF00B050"/>
      <name val="Calibri"/>
      <family val="2"/>
    </font>
    <font>
      <b/>
      <sz val="18"/>
      <color rgb="FF9900CC"/>
      <name val="TH SarabunPSK"/>
      <family val="2"/>
    </font>
    <font>
      <b/>
      <sz val="18"/>
      <color theme="3" tint="-0.24997000396251678"/>
      <name val="TH SarabunPSK"/>
      <family val="2"/>
    </font>
    <font>
      <sz val="14"/>
      <color theme="1"/>
      <name val="Calibri"/>
      <family val="2"/>
    </font>
    <font>
      <sz val="14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color rgb="FFFFFF00"/>
      <name val="TH SarabunPSK"/>
      <family val="2"/>
    </font>
    <font>
      <sz val="18"/>
      <color theme="1"/>
      <name val="Calibri"/>
      <family val="2"/>
    </font>
    <font>
      <b/>
      <i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7030A0"/>
      <name val="TH SarabunPSK"/>
      <family val="2"/>
    </font>
    <font>
      <b/>
      <sz val="16"/>
      <color rgb="FFFF0000"/>
      <name val="Calibri"/>
      <family val="2"/>
    </font>
    <font>
      <b/>
      <sz val="16"/>
      <color theme="2" tint="-0.7499799728393555"/>
      <name val="TH SarabunPSK"/>
      <family val="2"/>
    </font>
    <font>
      <b/>
      <i/>
      <sz val="16"/>
      <color theme="0"/>
      <name val="TH SarabunPSK"/>
      <family val="2"/>
    </font>
    <font>
      <b/>
      <sz val="16"/>
      <color rgb="FF0070C0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0"/>
      <name val="TH SarabunPSK"/>
      <family val="2"/>
    </font>
    <font>
      <b/>
      <sz val="16"/>
      <color rgb="FF00B050"/>
      <name val="TH SarabunPSK"/>
      <family val="2"/>
    </font>
    <font>
      <b/>
      <sz val="16"/>
      <color rgb="FFFFFF00"/>
      <name val="TH SarabunPSK"/>
      <family val="2"/>
    </font>
    <font>
      <b/>
      <sz val="16"/>
      <color rgb="FF9900CC"/>
      <name val="TH SarabunPSK"/>
      <family val="2"/>
    </font>
    <font>
      <u val="single"/>
      <sz val="16"/>
      <color theme="10"/>
      <name val="TH SarabunPSK"/>
      <family val="2"/>
    </font>
    <font>
      <sz val="16"/>
      <color theme="0"/>
      <name val="Calibri"/>
      <family val="2"/>
    </font>
    <font>
      <b/>
      <sz val="14"/>
      <color theme="1"/>
      <name val="TH SarabunPSK"/>
      <family val="2"/>
    </font>
    <font>
      <b/>
      <sz val="16"/>
      <color theme="1"/>
      <name val="Calibri"/>
      <family val="2"/>
    </font>
    <font>
      <b/>
      <sz val="18"/>
      <color rgb="FF7030A0"/>
      <name val="TH SarabunPSK"/>
      <family val="2"/>
    </font>
    <font>
      <b/>
      <sz val="15"/>
      <color theme="1"/>
      <name val="TH SarabunPSK"/>
      <family val="2"/>
    </font>
    <font>
      <b/>
      <sz val="16"/>
      <color rgb="FF008000"/>
      <name val="TH SarabunPSK"/>
      <family val="2"/>
    </font>
    <font>
      <sz val="16"/>
      <color rgb="FF0070C0"/>
      <name val="TH SarabunPSK"/>
      <family val="2"/>
    </font>
    <font>
      <b/>
      <sz val="18"/>
      <color theme="2" tint="-0.8999800086021423"/>
      <name val="TH SarabunPSK"/>
      <family val="2"/>
    </font>
    <font>
      <b/>
      <sz val="18"/>
      <color rgb="FF339966"/>
      <name val="TH SarabunPSK"/>
      <family val="2"/>
    </font>
    <font>
      <b/>
      <sz val="18"/>
      <color theme="0"/>
      <name val="TH Sarabun Pali"/>
      <family val="2"/>
    </font>
    <font>
      <b/>
      <u val="single"/>
      <sz val="16"/>
      <color rgb="FFFFFF00"/>
      <name val="TH SarabunPSK"/>
      <family val="2"/>
    </font>
    <font>
      <b/>
      <sz val="18"/>
      <color theme="2" tint="-0.7499799728393555"/>
      <name val="TH SarabunPSK"/>
      <family val="2"/>
    </font>
    <font>
      <b/>
      <sz val="18"/>
      <color theme="9" tint="-0.4999699890613556"/>
      <name val="TH SarabunPSK"/>
      <family val="2"/>
    </font>
    <font>
      <b/>
      <u val="single"/>
      <sz val="16"/>
      <color rgb="FF9900CC"/>
      <name val="TH SarabunPSK"/>
      <family val="2"/>
    </font>
    <font>
      <b/>
      <u val="single"/>
      <sz val="18"/>
      <color rgb="FFFFFF00"/>
      <name val="TH SarabunPSK"/>
      <family val="2"/>
    </font>
    <font>
      <b/>
      <sz val="16"/>
      <color theme="9" tint="-0.4999699890613556"/>
      <name val="TH SarabunPSK"/>
      <family val="2"/>
    </font>
    <font>
      <b/>
      <u val="single"/>
      <sz val="14"/>
      <color rgb="FFFFFF00"/>
      <name val="TH SarabunPSK"/>
      <family val="2"/>
    </font>
    <font>
      <b/>
      <sz val="20"/>
      <color theme="9" tint="-0.4999699890613556"/>
      <name val="TH SarabunPSK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DFE0CA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43" fontId="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" fillId="0" borderId="0">
      <alignment/>
      <protection/>
    </xf>
    <xf numFmtId="0" fontId="82" fillId="20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21" borderId="2" applyNumberFormat="0" applyAlignment="0" applyProtection="0"/>
    <xf numFmtId="0" fontId="87" fillId="0" borderId="3" applyNumberFormat="0" applyFill="0" applyAlignment="0" applyProtection="0"/>
    <xf numFmtId="0" fontId="88" fillId="22" borderId="0" applyNumberFormat="0" applyBorder="0" applyAlignment="0" applyProtection="0"/>
    <xf numFmtId="0" fontId="89" fillId="23" borderId="1" applyNumberFormat="0" applyAlignment="0" applyProtection="0"/>
    <xf numFmtId="0" fontId="90" fillId="24" borderId="0" applyNumberFormat="0" applyBorder="0" applyAlignment="0" applyProtection="0"/>
    <xf numFmtId="9" fontId="0" fillId="0" borderId="0" applyFont="0" applyFill="0" applyBorder="0" applyAlignment="0" applyProtection="0"/>
    <xf numFmtId="0" fontId="91" fillId="0" borderId="4" applyNumberFormat="0" applyFill="0" applyAlignment="0" applyProtection="0"/>
    <xf numFmtId="0" fontId="9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93" fillId="20" borderId="5" applyNumberFormat="0" applyAlignment="0" applyProtection="0"/>
    <xf numFmtId="0" fontId="0" fillId="32" borderId="6" applyNumberFormat="0" applyFont="0" applyAlignment="0" applyProtection="0"/>
    <xf numFmtId="0" fontId="94" fillId="0" borderId="7" applyNumberFormat="0" applyFill="0" applyAlignment="0" applyProtection="0"/>
    <xf numFmtId="0" fontId="95" fillId="0" borderId="8" applyNumberFormat="0" applyFill="0" applyAlignment="0" applyProtection="0"/>
    <xf numFmtId="0" fontId="96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 horizontal="center"/>
    </xf>
    <xf numFmtId="0" fontId="97" fillId="0" borderId="0" xfId="0" applyFont="1" applyAlignment="1">
      <alignment horizontal="right"/>
    </xf>
    <xf numFmtId="0" fontId="97" fillId="0" borderId="10" xfId="0" applyFont="1" applyBorder="1" applyAlignment="1">
      <alignment horizontal="center"/>
    </xf>
    <xf numFmtId="0" fontId="97" fillId="0" borderId="10" xfId="0" applyFont="1" applyBorder="1" applyAlignment="1">
      <alignment/>
    </xf>
    <xf numFmtId="0" fontId="98" fillId="0" borderId="10" xfId="0" applyFont="1" applyBorder="1" applyAlignment="1">
      <alignment horizontal="center" vertical="center"/>
    </xf>
    <xf numFmtId="203" fontId="97" fillId="0" borderId="10" xfId="0" applyNumberFormat="1" applyFont="1" applyBorder="1" applyAlignment="1">
      <alignment horizontal="center"/>
    </xf>
    <xf numFmtId="0" fontId="99" fillId="0" borderId="0" xfId="0" applyFont="1" applyFill="1" applyBorder="1" applyAlignment="1">
      <alignment horizontal="right"/>
    </xf>
    <xf numFmtId="0" fontId="100" fillId="0" borderId="0" xfId="0" applyFont="1" applyAlignment="1">
      <alignment/>
    </xf>
    <xf numFmtId="0" fontId="100" fillId="0" borderId="0" xfId="0" applyFont="1" applyAlignment="1">
      <alignment horizontal="center"/>
    </xf>
    <xf numFmtId="43" fontId="101" fillId="33" borderId="11" xfId="41" applyFont="1" applyFill="1" applyBorder="1" applyAlignment="1">
      <alignment horizontal="right"/>
    </xf>
    <xf numFmtId="43" fontId="102" fillId="34" borderId="11" xfId="0" applyNumberFormat="1" applyFont="1" applyFill="1" applyBorder="1" applyAlignment="1">
      <alignment horizontal="right"/>
    </xf>
    <xf numFmtId="0" fontId="103" fillId="0" borderId="0" xfId="0" applyFont="1" applyAlignment="1">
      <alignment horizontal="right"/>
    </xf>
    <xf numFmtId="43" fontId="2" fillId="0" borderId="10" xfId="41" applyFont="1" applyFill="1" applyBorder="1" applyAlignment="1">
      <alignment vertical="top" wrapText="1"/>
    </xf>
    <xf numFmtId="0" fontId="104" fillId="0" borderId="0" xfId="0" applyFont="1" applyAlignment="1">
      <alignment horizontal="center"/>
    </xf>
    <xf numFmtId="0" fontId="104" fillId="0" borderId="0" xfId="0" applyFont="1" applyAlignment="1">
      <alignment horizontal="left"/>
    </xf>
    <xf numFmtId="0" fontId="105" fillId="0" borderId="0" xfId="0" applyFont="1" applyAlignment="1">
      <alignment/>
    </xf>
    <xf numFmtId="3" fontId="104" fillId="0" borderId="0" xfId="0" applyNumberFormat="1" applyFont="1" applyAlignment="1">
      <alignment/>
    </xf>
    <xf numFmtId="16" fontId="100" fillId="0" borderId="0" xfId="0" applyNumberFormat="1" applyFont="1" applyAlignment="1">
      <alignment/>
    </xf>
    <xf numFmtId="43" fontId="106" fillId="35" borderId="0" xfId="41" applyFont="1" applyFill="1" applyAlignment="1">
      <alignment/>
    </xf>
    <xf numFmtId="0" fontId="103" fillId="0" borderId="0" xfId="0" applyFont="1" applyAlignment="1">
      <alignment/>
    </xf>
    <xf numFmtId="0" fontId="102" fillId="34" borderId="12" xfId="0" applyFont="1" applyFill="1" applyBorder="1" applyAlignment="1">
      <alignment/>
    </xf>
    <xf numFmtId="0" fontId="107" fillId="36" borderId="12" xfId="0" applyFont="1" applyFill="1" applyBorder="1" applyAlignment="1">
      <alignment/>
    </xf>
    <xf numFmtId="0" fontId="102" fillId="33" borderId="12" xfId="0" applyFont="1" applyFill="1" applyBorder="1" applyAlignment="1">
      <alignment/>
    </xf>
    <xf numFmtId="43" fontId="4" fillId="36" borderId="11" xfId="41" applyFont="1" applyFill="1" applyBorder="1" applyAlignment="1">
      <alignment horizontal="right"/>
    </xf>
    <xf numFmtId="43" fontId="97" fillId="0" borderId="10" xfId="41" applyFont="1" applyBorder="1" applyAlignment="1" applyProtection="1">
      <alignment horizontal="right"/>
      <protection/>
    </xf>
    <xf numFmtId="43" fontId="97" fillId="0" borderId="10" xfId="41" applyFont="1" applyBorder="1" applyAlignment="1">
      <alignment horizontal="right"/>
    </xf>
    <xf numFmtId="0" fontId="98" fillId="0" borderId="0" xfId="0" applyFont="1" applyAlignment="1">
      <alignment/>
    </xf>
    <xf numFmtId="0" fontId="102" fillId="34" borderId="0" xfId="0" applyFont="1" applyFill="1" applyBorder="1" applyAlignment="1">
      <alignment/>
    </xf>
    <xf numFmtId="0" fontId="107" fillId="36" borderId="0" xfId="0" applyFont="1" applyFill="1" applyBorder="1" applyAlignment="1">
      <alignment/>
    </xf>
    <xf numFmtId="0" fontId="102" fillId="33" borderId="0" xfId="0" applyFont="1" applyFill="1" applyBorder="1" applyAlignment="1">
      <alignment/>
    </xf>
    <xf numFmtId="43" fontId="102" fillId="34" borderId="0" xfId="0" applyNumberFormat="1" applyFont="1" applyFill="1" applyBorder="1" applyAlignment="1">
      <alignment horizontal="right"/>
    </xf>
    <xf numFmtId="43" fontId="4" fillId="36" borderId="0" xfId="41" applyFont="1" applyFill="1" applyBorder="1" applyAlignment="1">
      <alignment horizontal="right"/>
    </xf>
    <xf numFmtId="43" fontId="101" fillId="33" borderId="0" xfId="41" applyFont="1" applyFill="1" applyBorder="1" applyAlignment="1">
      <alignment horizontal="right"/>
    </xf>
    <xf numFmtId="0" fontId="108" fillId="0" borderId="0" xfId="0" applyFont="1" applyAlignment="1">
      <alignment/>
    </xf>
    <xf numFmtId="0" fontId="109" fillId="0" borderId="10" xfId="0" applyFont="1" applyBorder="1" applyAlignment="1">
      <alignment horizontal="left" vertical="top" wrapText="1"/>
    </xf>
    <xf numFmtId="0" fontId="109" fillId="0" borderId="10" xfId="0" applyFont="1" applyBorder="1" applyAlignment="1">
      <alignment vertical="top" wrapText="1"/>
    </xf>
    <xf numFmtId="0" fontId="109" fillId="0" borderId="10" xfId="0" applyFont="1" applyBorder="1" applyAlignment="1">
      <alignment horizontal="right" vertical="top" wrapText="1"/>
    </xf>
    <xf numFmtId="43" fontId="110" fillId="35" borderId="13" xfId="41" applyFont="1" applyFill="1" applyBorder="1" applyAlignment="1">
      <alignment/>
    </xf>
    <xf numFmtId="43" fontId="2" fillId="0" borderId="10" xfId="41" applyFont="1" applyFill="1" applyBorder="1" applyAlignment="1">
      <alignment vertical="center" wrapText="1"/>
    </xf>
    <xf numFmtId="43" fontId="110" fillId="0" borderId="10" xfId="41" applyFont="1" applyBorder="1" applyAlignment="1">
      <alignment/>
    </xf>
    <xf numFmtId="0" fontId="103" fillId="0" borderId="0" xfId="0" applyFont="1" applyAlignment="1">
      <alignment horizontal="right"/>
    </xf>
    <xf numFmtId="0" fontId="103" fillId="0" borderId="0" xfId="0" applyFont="1" applyAlignment="1">
      <alignment horizontal="right"/>
    </xf>
    <xf numFmtId="49" fontId="103" fillId="0" borderId="0" xfId="0" applyNumberFormat="1" applyFont="1" applyAlignment="1">
      <alignment horizontal="right"/>
    </xf>
    <xf numFmtId="0" fontId="111" fillId="37" borderId="10" xfId="0" applyFont="1" applyFill="1" applyBorder="1" applyAlignment="1">
      <alignment horizontal="center" vertical="top" wrapText="1"/>
    </xf>
    <xf numFmtId="0" fontId="111" fillId="37" borderId="10" xfId="0" applyFont="1" applyFill="1" applyBorder="1" applyAlignment="1">
      <alignment horizontal="center" vertical="top"/>
    </xf>
    <xf numFmtId="43" fontId="111" fillId="37" borderId="10" xfId="41" applyFont="1" applyFill="1" applyBorder="1" applyAlignment="1">
      <alignment horizontal="center" vertical="top"/>
    </xf>
    <xf numFmtId="0" fontId="103" fillId="0" borderId="0" xfId="0" applyFont="1" applyAlignment="1">
      <alignment horizontal="right" vertical="center"/>
    </xf>
    <xf numFmtId="0" fontId="97" fillId="0" borderId="0" xfId="0" applyFont="1" applyAlignment="1">
      <alignment vertical="center"/>
    </xf>
    <xf numFmtId="0" fontId="112" fillId="0" borderId="0" xfId="0" applyFont="1" applyAlignment="1">
      <alignment/>
    </xf>
    <xf numFmtId="0" fontId="103" fillId="0" borderId="0" xfId="0" applyFont="1" applyAlignment="1">
      <alignment horizontal="right"/>
    </xf>
    <xf numFmtId="49" fontId="103" fillId="0" borderId="0" xfId="0" applyNumberFormat="1" applyFont="1" applyAlignment="1">
      <alignment/>
    </xf>
    <xf numFmtId="0" fontId="113" fillId="0" borderId="0" xfId="0" applyFont="1" applyAlignment="1">
      <alignment horizontal="right"/>
    </xf>
    <xf numFmtId="0" fontId="114" fillId="0" borderId="0" xfId="0" applyFont="1" applyAlignment="1">
      <alignment/>
    </xf>
    <xf numFmtId="0" fontId="115" fillId="0" borderId="0" xfId="0" applyFont="1" applyAlignment="1">
      <alignment/>
    </xf>
    <xf numFmtId="0" fontId="100" fillId="0" borderId="0" xfId="0" applyFont="1" applyAlignment="1">
      <alignment vertical="center"/>
    </xf>
    <xf numFmtId="0" fontId="97" fillId="0" borderId="10" xfId="0" applyFont="1" applyBorder="1" applyAlignment="1">
      <alignment wrapText="1"/>
    </xf>
    <xf numFmtId="43" fontId="109" fillId="0" borderId="10" xfId="0" applyNumberFormat="1" applyFont="1" applyBorder="1" applyAlignment="1">
      <alignment/>
    </xf>
    <xf numFmtId="43" fontId="97" fillId="0" borderId="0" xfId="0" applyNumberFormat="1" applyFont="1" applyAlignment="1">
      <alignment/>
    </xf>
    <xf numFmtId="43" fontId="97" fillId="0" borderId="10" xfId="41" applyFont="1" applyBorder="1" applyAlignment="1">
      <alignment/>
    </xf>
    <xf numFmtId="0" fontId="116" fillId="0" borderId="10" xfId="0" applyFont="1" applyBorder="1" applyAlignment="1">
      <alignment/>
    </xf>
    <xf numFmtId="0" fontId="116" fillId="0" borderId="10" xfId="0" applyFont="1" applyBorder="1" applyAlignment="1">
      <alignment horizontal="right"/>
    </xf>
    <xf numFmtId="0" fontId="117" fillId="0" borderId="10" xfId="0" applyFont="1" applyBorder="1" applyAlignment="1">
      <alignment horizontal="right"/>
    </xf>
    <xf numFmtId="0" fontId="103" fillId="0" borderId="0" xfId="0" applyFont="1" applyAlignment="1">
      <alignment horizontal="right"/>
    </xf>
    <xf numFmtId="0" fontId="103" fillId="0" borderId="0" xfId="0" applyFont="1" applyAlignment="1">
      <alignment horizontal="right"/>
    </xf>
    <xf numFmtId="4" fontId="97" fillId="0" borderId="10" xfId="0" applyNumberFormat="1" applyFont="1" applyBorder="1" applyAlignment="1">
      <alignment/>
    </xf>
    <xf numFmtId="0" fontId="103" fillId="0" borderId="0" xfId="0" applyFont="1" applyAlignment="1">
      <alignment horizontal="right"/>
    </xf>
    <xf numFmtId="203" fontId="97" fillId="0" borderId="10" xfId="0" applyNumberFormat="1" applyFont="1" applyBorder="1" applyAlignment="1">
      <alignment horizontal="center" vertical="center"/>
    </xf>
    <xf numFmtId="2" fontId="97" fillId="0" borderId="10" xfId="0" applyNumberFormat="1" applyFont="1" applyBorder="1" applyAlignment="1">
      <alignment/>
    </xf>
    <xf numFmtId="0" fontId="106" fillId="35" borderId="0" xfId="0" applyFont="1" applyFill="1" applyAlignment="1">
      <alignment horizontal="left" vertical="center"/>
    </xf>
    <xf numFmtId="0" fontId="118" fillId="35" borderId="0" xfId="0" applyFont="1" applyFill="1" applyAlignment="1">
      <alignment vertical="center"/>
    </xf>
    <xf numFmtId="43" fontId="106" fillId="35" borderId="0" xfId="41" applyFont="1" applyFill="1" applyAlignment="1">
      <alignment vertical="center"/>
    </xf>
    <xf numFmtId="43" fontId="110" fillId="35" borderId="13" xfId="41" applyFont="1" applyFill="1" applyBorder="1" applyAlignment="1">
      <alignment vertical="center"/>
    </xf>
    <xf numFmtId="0" fontId="103" fillId="0" borderId="0" xfId="0" applyFont="1" applyAlignment="1">
      <alignment horizontal="right"/>
    </xf>
    <xf numFmtId="0" fontId="103" fillId="0" borderId="0" xfId="0" applyFont="1" applyAlignment="1">
      <alignment horizontal="right"/>
    </xf>
    <xf numFmtId="49" fontId="114" fillId="0" borderId="0" xfId="0" applyNumberFormat="1" applyFont="1" applyAlignment="1">
      <alignment/>
    </xf>
    <xf numFmtId="0" fontId="106" fillId="35" borderId="0" xfId="0" applyFont="1" applyFill="1" applyAlignment="1">
      <alignment vertical="center"/>
    </xf>
    <xf numFmtId="0" fontId="0" fillId="0" borderId="10" xfId="0" applyBorder="1" applyAlignment="1">
      <alignment/>
    </xf>
    <xf numFmtId="0" fontId="97" fillId="0" borderId="10" xfId="0" applyFont="1" applyBorder="1" applyAlignment="1">
      <alignment horizontal="left"/>
    </xf>
    <xf numFmtId="0" fontId="119" fillId="0" borderId="0" xfId="0" applyFont="1" applyAlignment="1">
      <alignment vertical="top"/>
    </xf>
    <xf numFmtId="0" fontId="120" fillId="0" borderId="0" xfId="0" applyFont="1" applyFill="1" applyAlignment="1">
      <alignment vertical="top"/>
    </xf>
    <xf numFmtId="0" fontId="121" fillId="0" borderId="0" xfId="0" applyFont="1" applyAlignment="1">
      <alignment horizontal="left" vertical="center"/>
    </xf>
    <xf numFmtId="43" fontId="98" fillId="0" borderId="10" xfId="41" applyFont="1" applyBorder="1" applyAlignment="1">
      <alignment vertical="center"/>
    </xf>
    <xf numFmtId="0" fontId="97" fillId="0" borderId="0" xfId="0" applyFont="1" applyAlignment="1">
      <alignment/>
    </xf>
    <xf numFmtId="49" fontId="103" fillId="38" borderId="0" xfId="0" applyNumberFormat="1" applyFont="1" applyFill="1" applyAlignment="1">
      <alignment vertical="center" wrapText="1"/>
    </xf>
    <xf numFmtId="43" fontId="98" fillId="0" borderId="10" xfId="41" applyFont="1" applyBorder="1" applyAlignment="1">
      <alignment horizontal="center" vertical="center"/>
    </xf>
    <xf numFmtId="43" fontId="110" fillId="0" borderId="10" xfId="41" applyFont="1" applyBorder="1" applyAlignment="1">
      <alignment horizontal="center"/>
    </xf>
    <xf numFmtId="43" fontId="106" fillId="35" borderId="10" xfId="41" applyFont="1" applyFill="1" applyBorder="1" applyAlignment="1">
      <alignment vertical="center"/>
    </xf>
    <xf numFmtId="43" fontId="98" fillId="0" borderId="10" xfId="41" applyFont="1" applyBorder="1" applyAlignment="1">
      <alignment vertical="top"/>
    </xf>
    <xf numFmtId="43" fontId="98" fillId="0" borderId="10" xfId="0" applyNumberFormat="1" applyFont="1" applyBorder="1" applyAlignment="1">
      <alignment/>
    </xf>
    <xf numFmtId="0" fontId="97" fillId="0" borderId="10" xfId="35" applyFont="1" applyBorder="1" applyAlignment="1">
      <alignment/>
    </xf>
    <xf numFmtId="0" fontId="106" fillId="35" borderId="14" xfId="0" applyFont="1" applyFill="1" applyBorder="1" applyAlignment="1">
      <alignment horizontal="left" vertical="center"/>
    </xf>
    <xf numFmtId="0" fontId="97" fillId="0" borderId="10" xfId="35" applyFont="1" applyBorder="1" applyAlignment="1">
      <alignment horizontal="right"/>
    </xf>
    <xf numFmtId="0" fontId="97" fillId="0" borderId="10" xfId="35" applyFont="1" applyBorder="1" applyAlignment="1">
      <alignment horizontal="right" vertical="top" wrapText="1"/>
    </xf>
    <xf numFmtId="0" fontId="97" fillId="0" borderId="10" xfId="35" applyFont="1" applyBorder="1" applyAlignment="1">
      <alignment horizontal="left" vertical="top" wrapText="1"/>
    </xf>
    <xf numFmtId="0" fontId="106" fillId="35" borderId="14" xfId="0" applyFont="1" applyFill="1" applyBorder="1" applyAlignment="1">
      <alignment horizontal="right" vertical="center"/>
    </xf>
    <xf numFmtId="15" fontId="97" fillId="0" borderId="10" xfId="0" applyNumberFormat="1" applyFont="1" applyBorder="1" applyAlignment="1">
      <alignment horizontal="center"/>
    </xf>
    <xf numFmtId="3" fontId="97" fillId="0" borderId="0" xfId="0" applyNumberFormat="1" applyFont="1" applyAlignment="1">
      <alignment/>
    </xf>
    <xf numFmtId="3" fontId="109" fillId="0" borderId="0" xfId="0" applyNumberFormat="1" applyFont="1" applyBorder="1" applyAlignment="1">
      <alignment horizontal="center" vertical="center"/>
    </xf>
    <xf numFmtId="0" fontId="109" fillId="0" borderId="0" xfId="0" applyFont="1" applyBorder="1" applyAlignment="1">
      <alignment horizontal="center" vertical="center"/>
    </xf>
    <xf numFmtId="203" fontId="97" fillId="0" borderId="10" xfId="0" applyNumberFormat="1" applyFont="1" applyBorder="1" applyAlignment="1">
      <alignment horizontal="center" vertical="top"/>
    </xf>
    <xf numFmtId="0" fontId="97" fillId="0" borderId="10" xfId="0" applyFont="1" applyBorder="1" applyAlignment="1">
      <alignment horizontal="center" vertical="top"/>
    </xf>
    <xf numFmtId="0" fontId="97" fillId="0" borderId="10" xfId="0" applyFont="1" applyBorder="1" applyAlignment="1">
      <alignment vertical="top" wrapText="1"/>
    </xf>
    <xf numFmtId="43" fontId="97" fillId="0" borderId="10" xfId="41" applyFont="1" applyBorder="1" applyAlignment="1">
      <alignment horizontal="right" vertical="top"/>
    </xf>
    <xf numFmtId="4" fontId="97" fillId="0" borderId="10" xfId="0" applyNumberFormat="1" applyFont="1" applyBorder="1" applyAlignment="1">
      <alignment vertical="top"/>
    </xf>
    <xf numFmtId="0" fontId="106" fillId="35" borderId="0" xfId="0" applyFont="1" applyFill="1" applyAlignment="1">
      <alignment horizontal="center" vertical="center"/>
    </xf>
    <xf numFmtId="43" fontId="114" fillId="35" borderId="13" xfId="41" applyFont="1" applyFill="1" applyBorder="1" applyAlignment="1">
      <alignment vertical="center"/>
    </xf>
    <xf numFmtId="43" fontId="98" fillId="0" borderId="10" xfId="41" applyFont="1" applyBorder="1" applyAlignment="1">
      <alignment/>
    </xf>
    <xf numFmtId="43" fontId="122" fillId="0" borderId="10" xfId="41" applyFont="1" applyBorder="1" applyAlignment="1">
      <alignment horizontal="center"/>
    </xf>
    <xf numFmtId="43" fontId="122" fillId="0" borderId="10" xfId="41" applyFont="1" applyBorder="1" applyAlignment="1">
      <alignment/>
    </xf>
    <xf numFmtId="43" fontId="102" fillId="0" borderId="10" xfId="41" applyFont="1" applyBorder="1" applyAlignment="1">
      <alignment horizontal="center"/>
    </xf>
    <xf numFmtId="43" fontId="123" fillId="0" borderId="10" xfId="41" applyFont="1" applyFill="1" applyBorder="1" applyAlignment="1">
      <alignment vertical="center" wrapText="1"/>
    </xf>
    <xf numFmtId="43" fontId="102" fillId="0" borderId="10" xfId="41" applyFont="1" applyBorder="1" applyAlignment="1">
      <alignment/>
    </xf>
    <xf numFmtId="0" fontId="124" fillId="0" borderId="0" xfId="0" applyFont="1" applyAlignment="1">
      <alignment/>
    </xf>
    <xf numFmtId="0" fontId="122" fillId="35" borderId="0" xfId="0" applyFont="1" applyFill="1" applyAlignment="1">
      <alignment vertical="center"/>
    </xf>
    <xf numFmtId="16" fontId="97" fillId="0" borderId="0" xfId="0" applyNumberFormat="1" applyFont="1" applyAlignment="1">
      <alignment/>
    </xf>
    <xf numFmtId="0" fontId="124" fillId="0" borderId="0" xfId="0" applyFont="1" applyAlignment="1">
      <alignment horizontal="center"/>
    </xf>
    <xf numFmtId="0" fontId="124" fillId="0" borderId="0" xfId="0" applyFont="1" applyAlignment="1">
      <alignment horizontal="left"/>
    </xf>
    <xf numFmtId="3" fontId="124" fillId="0" borderId="0" xfId="0" applyNumberFormat="1" applyFont="1" applyAlignment="1">
      <alignment/>
    </xf>
    <xf numFmtId="0" fontId="125" fillId="37" borderId="10" xfId="0" applyFont="1" applyFill="1" applyBorder="1" applyAlignment="1">
      <alignment horizontal="center" vertical="top" wrapText="1"/>
    </xf>
    <xf numFmtId="0" fontId="125" fillId="37" borderId="10" xfId="0" applyFont="1" applyFill="1" applyBorder="1" applyAlignment="1">
      <alignment horizontal="center" vertical="top"/>
    </xf>
    <xf numFmtId="43" fontId="125" fillId="37" borderId="10" xfId="41" applyFont="1" applyFill="1" applyBorder="1" applyAlignment="1">
      <alignment horizontal="center" vertical="top"/>
    </xf>
    <xf numFmtId="0" fontId="126" fillId="35" borderId="0" xfId="0" applyFont="1" applyFill="1" applyAlignment="1">
      <alignment horizontal="right" vertical="center"/>
    </xf>
    <xf numFmtId="0" fontId="126" fillId="35" borderId="0" xfId="0" applyFont="1" applyFill="1" applyAlignment="1">
      <alignment horizontal="left" vertical="center"/>
    </xf>
    <xf numFmtId="43" fontId="126" fillId="35" borderId="0" xfId="41" applyFont="1" applyFill="1" applyAlignment="1">
      <alignment vertical="center"/>
    </xf>
    <xf numFmtId="43" fontId="122" fillId="35" borderId="0" xfId="41" applyFont="1" applyFill="1" applyAlignment="1">
      <alignment vertical="center"/>
    </xf>
    <xf numFmtId="43" fontId="98" fillId="35" borderId="13" xfId="41" applyFont="1" applyFill="1" applyBorder="1" applyAlignment="1">
      <alignment/>
    </xf>
    <xf numFmtId="0" fontId="127" fillId="0" borderId="0" xfId="35" applyFont="1" applyFill="1" applyBorder="1" applyAlignment="1">
      <alignment vertical="top" wrapText="1"/>
    </xf>
    <xf numFmtId="0" fontId="128" fillId="0" borderId="0" xfId="0" applyFont="1" applyAlignment="1">
      <alignment/>
    </xf>
    <xf numFmtId="0" fontId="126" fillId="35" borderId="14" xfId="0" applyFont="1" applyFill="1" applyBorder="1" applyAlignment="1">
      <alignment horizontal="left" vertical="center"/>
    </xf>
    <xf numFmtId="43" fontId="122" fillId="35" borderId="13" xfId="41" applyFont="1" applyFill="1" applyBorder="1" applyAlignment="1">
      <alignment vertical="center"/>
    </xf>
    <xf numFmtId="43" fontId="122" fillId="35" borderId="13" xfId="41" applyFont="1" applyFill="1" applyBorder="1" applyAlignment="1">
      <alignment/>
    </xf>
    <xf numFmtId="0" fontId="97" fillId="0" borderId="10" xfId="0" applyFont="1" applyBorder="1" applyAlignment="1">
      <alignment horizontal="right" vertical="top" wrapText="1"/>
    </xf>
    <xf numFmtId="0" fontId="97" fillId="0" borderId="10" xfId="0" applyFont="1" applyBorder="1" applyAlignment="1">
      <alignment horizontal="left" vertical="top" wrapText="1"/>
    </xf>
    <xf numFmtId="0" fontId="98" fillId="0" borderId="10" xfId="0" applyFont="1" applyBorder="1" applyAlignment="1">
      <alignment vertical="top" wrapText="1"/>
    </xf>
    <xf numFmtId="43" fontId="126" fillId="35" borderId="14" xfId="41" applyFont="1" applyFill="1" applyBorder="1" applyAlignment="1">
      <alignment/>
    </xf>
    <xf numFmtId="0" fontId="100" fillId="0" borderId="0" xfId="0" applyFont="1" applyAlignment="1">
      <alignment/>
    </xf>
    <xf numFmtId="0" fontId="98" fillId="0" borderId="10" xfId="35" applyFont="1" applyBorder="1" applyAlignment="1">
      <alignment/>
    </xf>
    <xf numFmtId="0" fontId="129" fillId="0" borderId="10" xfId="0" applyFont="1" applyBorder="1" applyAlignment="1">
      <alignment vertical="top" wrapText="1"/>
    </xf>
    <xf numFmtId="0" fontId="98" fillId="0" borderId="10" xfId="35" applyFont="1" applyBorder="1" applyAlignment="1">
      <alignment horizontal="right" vertical="top"/>
    </xf>
    <xf numFmtId="0" fontId="98" fillId="0" borderId="10" xfId="35" applyFont="1" applyBorder="1" applyAlignment="1">
      <alignment vertical="top"/>
    </xf>
    <xf numFmtId="43" fontId="97" fillId="0" borderId="0" xfId="41" applyFont="1" applyAlignment="1">
      <alignment horizontal="right"/>
    </xf>
    <xf numFmtId="43" fontId="97" fillId="0" borderId="10" xfId="41" applyFont="1" applyBorder="1" applyAlignment="1" applyProtection="1">
      <alignment horizontal="right" vertical="top"/>
      <protection/>
    </xf>
    <xf numFmtId="15" fontId="97" fillId="0" borderId="0" xfId="0" applyNumberFormat="1" applyFont="1" applyAlignment="1">
      <alignment horizontal="center"/>
    </xf>
    <xf numFmtId="0" fontId="115" fillId="0" borderId="0" xfId="0" applyFont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115" fillId="0" borderId="0" xfId="0" applyFont="1" applyAlignment="1">
      <alignment horizontal="center"/>
    </xf>
    <xf numFmtId="43" fontId="97" fillId="39" borderId="10" xfId="41" applyFont="1" applyFill="1" applyBorder="1" applyAlignment="1">
      <alignment horizontal="right"/>
    </xf>
    <xf numFmtId="43" fontId="97" fillId="0" borderId="15" xfId="41" applyFont="1" applyBorder="1" applyAlignment="1">
      <alignment horizontal="right"/>
    </xf>
    <xf numFmtId="43" fontId="97" fillId="0" borderId="16" xfId="41" applyFont="1" applyBorder="1" applyAlignment="1">
      <alignment horizontal="right"/>
    </xf>
    <xf numFmtId="0" fontId="97" fillId="39" borderId="10" xfId="0" applyFont="1" applyFill="1" applyBorder="1" applyAlignment="1">
      <alignment/>
    </xf>
    <xf numFmtId="43" fontId="97" fillId="39" borderId="10" xfId="0" applyNumberFormat="1" applyFont="1" applyFill="1" applyBorder="1" applyAlignment="1">
      <alignment/>
    </xf>
    <xf numFmtId="43" fontId="97" fillId="36" borderId="10" xfId="41" applyFont="1" applyFill="1" applyBorder="1" applyAlignment="1">
      <alignment/>
    </xf>
    <xf numFmtId="0" fontId="97" fillId="36" borderId="10" xfId="0" applyFont="1" applyFill="1" applyBorder="1" applyAlignment="1">
      <alignment/>
    </xf>
    <xf numFmtId="43" fontId="97" fillId="36" borderId="10" xfId="0" applyNumberFormat="1" applyFont="1" applyFill="1" applyBorder="1" applyAlignment="1">
      <alignment/>
    </xf>
    <xf numFmtId="43" fontId="97" fillId="9" borderId="10" xfId="41" applyFont="1" applyFill="1" applyBorder="1" applyAlignment="1">
      <alignment/>
    </xf>
    <xf numFmtId="0" fontId="97" fillId="9" borderId="10" xfId="0" applyFont="1" applyFill="1" applyBorder="1" applyAlignment="1">
      <alignment/>
    </xf>
    <xf numFmtId="0" fontId="97" fillId="40" borderId="10" xfId="0" applyFont="1" applyFill="1" applyBorder="1" applyAlignment="1">
      <alignment/>
    </xf>
    <xf numFmtId="43" fontId="97" fillId="40" borderId="10" xfId="41" applyFont="1" applyFill="1" applyBorder="1" applyAlignment="1">
      <alignment/>
    </xf>
    <xf numFmtId="43" fontId="97" fillId="0" borderId="10" xfId="41" applyNumberFormat="1" applyFont="1" applyBorder="1" applyAlignment="1">
      <alignment/>
    </xf>
    <xf numFmtId="43" fontId="97" fillId="40" borderId="10" xfId="41" applyNumberFormat="1" applyFont="1" applyFill="1" applyBorder="1" applyAlignment="1">
      <alignment/>
    </xf>
    <xf numFmtId="43" fontId="97" fillId="40" borderId="10" xfId="0" applyNumberFormat="1" applyFont="1" applyFill="1" applyBorder="1" applyAlignment="1">
      <alignment/>
    </xf>
    <xf numFmtId="43" fontId="97" fillId="17" borderId="10" xfId="41" applyFont="1" applyFill="1" applyBorder="1" applyAlignment="1">
      <alignment/>
    </xf>
    <xf numFmtId="0" fontId="97" fillId="17" borderId="12" xfId="0" applyFont="1" applyFill="1" applyBorder="1" applyAlignment="1">
      <alignment/>
    </xf>
    <xf numFmtId="0" fontId="97" fillId="40" borderId="10" xfId="0" applyFont="1" applyFill="1" applyBorder="1" applyAlignment="1">
      <alignment horizontal="right"/>
    </xf>
    <xf numFmtId="219" fontId="97" fillId="40" borderId="10" xfId="41" applyNumberFormat="1" applyFont="1" applyFill="1" applyBorder="1" applyAlignment="1">
      <alignment/>
    </xf>
    <xf numFmtId="0" fontId="97" fillId="41" borderId="10" xfId="0" applyFont="1" applyFill="1" applyBorder="1" applyAlignment="1">
      <alignment horizontal="right"/>
    </xf>
    <xf numFmtId="219" fontId="97" fillId="41" borderId="10" xfId="41" applyNumberFormat="1" applyFont="1" applyFill="1" applyBorder="1" applyAlignment="1">
      <alignment/>
    </xf>
    <xf numFmtId="219" fontId="97" fillId="41" borderId="10" xfId="0" applyNumberFormat="1" applyFont="1" applyFill="1" applyBorder="1" applyAlignment="1">
      <alignment/>
    </xf>
    <xf numFmtId="0" fontId="97" fillId="39" borderId="10" xfId="0" applyFont="1" applyFill="1" applyBorder="1" applyAlignment="1">
      <alignment horizontal="right"/>
    </xf>
    <xf numFmtId="219" fontId="97" fillId="39" borderId="10" xfId="41" applyNumberFormat="1" applyFont="1" applyFill="1" applyBorder="1" applyAlignment="1">
      <alignment/>
    </xf>
    <xf numFmtId="219" fontId="97" fillId="40" borderId="10" xfId="0" applyNumberFormat="1" applyFont="1" applyFill="1" applyBorder="1" applyAlignment="1">
      <alignment/>
    </xf>
    <xf numFmtId="219" fontId="97" fillId="39" borderId="10" xfId="41" applyNumberFormat="1" applyFont="1" applyFill="1" applyBorder="1" applyAlignment="1">
      <alignment horizontal="right"/>
    </xf>
    <xf numFmtId="0" fontId="97" fillId="0" borderId="10" xfId="0" applyFont="1" applyBorder="1" applyAlignment="1">
      <alignment vertical="top"/>
    </xf>
    <xf numFmtId="0" fontId="97" fillId="11" borderId="10" xfId="0" applyFont="1" applyFill="1" applyBorder="1" applyAlignment="1">
      <alignment/>
    </xf>
    <xf numFmtId="0" fontId="97" fillId="13" borderId="10" xfId="0" applyFont="1" applyFill="1" applyBorder="1" applyAlignment="1">
      <alignment/>
    </xf>
    <xf numFmtId="0" fontId="98" fillId="13" borderId="10" xfId="0" applyFont="1" applyFill="1" applyBorder="1" applyAlignment="1">
      <alignment/>
    </xf>
    <xf numFmtId="0" fontId="98" fillId="13" borderId="10" xfId="0" applyFont="1" applyFill="1" applyBorder="1" applyAlignment="1">
      <alignment horizontal="right"/>
    </xf>
    <xf numFmtId="0" fontId="97" fillId="11" borderId="10" xfId="0" applyFont="1" applyFill="1" applyBorder="1" applyAlignment="1">
      <alignment horizontal="right"/>
    </xf>
    <xf numFmtId="43" fontId="122" fillId="0" borderId="10" xfId="41" applyFont="1" applyBorder="1" applyAlignment="1">
      <alignment horizontal="center" vertical="top"/>
    </xf>
    <xf numFmtId="219" fontId="97" fillId="0" borderId="10" xfId="41" applyNumberFormat="1" applyFont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97" fillId="0" borderId="10" xfId="0" applyFont="1" applyFill="1" applyBorder="1" applyAlignment="1">
      <alignment vertical="center" wrapText="1"/>
    </xf>
    <xf numFmtId="0" fontId="126" fillId="35" borderId="14" xfId="0" applyFont="1" applyFill="1" applyBorder="1" applyAlignment="1">
      <alignment horizontal="right" vertical="center"/>
    </xf>
    <xf numFmtId="43" fontId="98" fillId="0" borderId="10" xfId="41" applyFont="1" applyFill="1" applyBorder="1" applyAlignment="1">
      <alignment vertical="center" wrapText="1"/>
    </xf>
    <xf numFmtId="43" fontId="98" fillId="0" borderId="10" xfId="0" applyNumberFormat="1" applyFont="1" applyBorder="1" applyAlignment="1">
      <alignment vertical="center"/>
    </xf>
    <xf numFmtId="43" fontId="98" fillId="0" borderId="10" xfId="41" applyFont="1" applyFill="1" applyBorder="1" applyAlignment="1">
      <alignment vertical="top" wrapText="1"/>
    </xf>
    <xf numFmtId="43" fontId="98" fillId="0" borderId="10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vertical="center" wrapText="1"/>
    </xf>
    <xf numFmtId="0" fontId="98" fillId="0" borderId="10" xfId="0" applyFont="1" applyFill="1" applyBorder="1" applyAlignment="1">
      <alignment vertical="top" wrapText="1"/>
    </xf>
    <xf numFmtId="49" fontId="98" fillId="0" borderId="10" xfId="0" applyNumberFormat="1" applyFont="1" applyFill="1" applyBorder="1" applyAlignment="1">
      <alignment horizontal="center" vertical="top" wrapText="1"/>
    </xf>
    <xf numFmtId="0" fontId="98" fillId="0" borderId="11" xfId="0" applyFont="1" applyFill="1" applyBorder="1" applyAlignment="1">
      <alignment vertical="top" wrapText="1"/>
    </xf>
    <xf numFmtId="43" fontId="98" fillId="0" borderId="12" xfId="41" applyFont="1" applyFill="1" applyBorder="1" applyAlignment="1">
      <alignment vertical="top" wrapText="1"/>
    </xf>
    <xf numFmtId="0" fontId="130" fillId="0" borderId="10" xfId="0" applyFont="1" applyBorder="1" applyAlignment="1">
      <alignment vertical="top"/>
    </xf>
    <xf numFmtId="43" fontId="98" fillId="0" borderId="10" xfId="0" applyNumberFormat="1" applyFont="1" applyBorder="1" applyAlignment="1">
      <alignment vertical="top"/>
    </xf>
    <xf numFmtId="0" fontId="130" fillId="0" borderId="10" xfId="0" applyFont="1" applyBorder="1" applyAlignment="1">
      <alignment/>
    </xf>
    <xf numFmtId="0" fontId="9" fillId="0" borderId="1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vertical="top" wrapText="1"/>
    </xf>
    <xf numFmtId="43" fontId="122" fillId="0" borderId="10" xfId="41" applyFont="1" applyBorder="1" applyAlignment="1">
      <alignment vertical="top"/>
    </xf>
    <xf numFmtId="43" fontId="114" fillId="0" borderId="10" xfId="41" applyFont="1" applyBorder="1" applyAlignment="1">
      <alignment horizontal="center" vertical="top"/>
    </xf>
    <xf numFmtId="49" fontId="131" fillId="0" borderId="10" xfId="0" applyNumberFormat="1" applyFont="1" applyFill="1" applyBorder="1" applyAlignment="1">
      <alignment vertical="center" wrapText="1"/>
    </xf>
    <xf numFmtId="0" fontId="132" fillId="0" borderId="10" xfId="0" applyFont="1" applyFill="1" applyBorder="1" applyAlignment="1">
      <alignment vertical="top" wrapText="1"/>
    </xf>
    <xf numFmtId="49" fontId="114" fillId="0" borderId="10" xfId="0" applyNumberFormat="1" applyFont="1" applyFill="1" applyBorder="1" applyAlignment="1">
      <alignment vertical="center" wrapText="1"/>
    </xf>
    <xf numFmtId="43" fontId="2" fillId="0" borderId="10" xfId="41" applyNumberFormat="1" applyFont="1" applyFill="1" applyBorder="1" applyAlignment="1">
      <alignment horizontal="right" vertical="top" wrapText="1"/>
    </xf>
    <xf numFmtId="0" fontId="98" fillId="0" borderId="10" xfId="0" applyFont="1" applyBorder="1" applyAlignment="1">
      <alignment horizontal="right" vertical="top" wrapText="1"/>
    </xf>
    <xf numFmtId="0" fontId="98" fillId="0" borderId="10" xfId="0" applyFont="1" applyBorder="1" applyAlignment="1">
      <alignment horizontal="left" vertical="top" wrapText="1"/>
    </xf>
    <xf numFmtId="0" fontId="98" fillId="0" borderId="10" xfId="0" applyFont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 wrapText="1"/>
    </xf>
    <xf numFmtId="0" fontId="97" fillId="0" borderId="12" xfId="0" applyFont="1" applyBorder="1" applyAlignment="1">
      <alignment horizontal="right"/>
    </xf>
    <xf numFmtId="219" fontId="97" fillId="36" borderId="10" xfId="41" applyNumberFormat="1" applyFont="1" applyFill="1" applyBorder="1" applyAlignment="1">
      <alignment/>
    </xf>
    <xf numFmtId="219" fontId="97" fillId="42" borderId="10" xfId="41" applyNumberFormat="1" applyFont="1" applyFill="1" applyBorder="1" applyAlignment="1">
      <alignment/>
    </xf>
    <xf numFmtId="0" fontId="97" fillId="13" borderId="12" xfId="0" applyFont="1" applyFill="1" applyBorder="1" applyAlignment="1">
      <alignment horizontal="right"/>
    </xf>
    <xf numFmtId="0" fontId="97" fillId="36" borderId="12" xfId="0" applyFont="1" applyFill="1" applyBorder="1" applyAlignment="1">
      <alignment horizontal="right"/>
    </xf>
    <xf numFmtId="219" fontId="97" fillId="27" borderId="10" xfId="41" applyNumberFormat="1" applyFont="1" applyFill="1" applyBorder="1" applyAlignment="1">
      <alignment/>
    </xf>
    <xf numFmtId="0" fontId="97" fillId="36" borderId="0" xfId="0" applyFont="1" applyFill="1" applyAlignment="1">
      <alignment horizontal="right"/>
    </xf>
    <xf numFmtId="0" fontId="97" fillId="5" borderId="10" xfId="0" applyFont="1" applyFill="1" applyBorder="1" applyAlignment="1">
      <alignment/>
    </xf>
    <xf numFmtId="0" fontId="98" fillId="0" borderId="10" xfId="35" applyFont="1" applyBorder="1" applyAlignment="1">
      <alignment vertical="center"/>
    </xf>
    <xf numFmtId="0" fontId="129" fillId="0" borderId="10" xfId="0" applyFont="1" applyBorder="1" applyAlignment="1">
      <alignment vertical="center" wrapText="1"/>
    </xf>
    <xf numFmtId="0" fontId="118" fillId="35" borderId="10" xfId="0" applyFont="1" applyFill="1" applyBorder="1" applyAlignment="1">
      <alignment vertical="center"/>
    </xf>
    <xf numFmtId="43" fontId="110" fillId="35" borderId="10" xfId="41" applyFont="1" applyFill="1" applyBorder="1" applyAlignment="1">
      <alignment vertical="center"/>
    </xf>
    <xf numFmtId="43" fontId="116" fillId="0" borderId="10" xfId="41" applyFont="1" applyBorder="1" applyAlignment="1">
      <alignment horizontal="center" vertical="top"/>
    </xf>
    <xf numFmtId="0" fontId="97" fillId="0" borderId="0" xfId="0" applyFont="1" applyAlignment="1">
      <alignment vertical="top"/>
    </xf>
    <xf numFmtId="0" fontId="122" fillId="35" borderId="14" xfId="0" applyFont="1" applyFill="1" applyBorder="1" applyAlignment="1">
      <alignment/>
    </xf>
    <xf numFmtId="0" fontId="97" fillId="0" borderId="10" xfId="35" applyFont="1" applyBorder="1" applyAlignment="1">
      <alignment vertical="top"/>
    </xf>
    <xf numFmtId="0" fontId="97" fillId="0" borderId="10" xfId="35" applyFont="1" applyBorder="1" applyAlignment="1">
      <alignment vertical="top" wrapText="1"/>
    </xf>
    <xf numFmtId="0" fontId="97" fillId="0" borderId="10" xfId="0" applyFont="1" applyBorder="1" applyAlignment="1">
      <alignment vertical="top" wrapText="1"/>
    </xf>
    <xf numFmtId="43" fontId="8" fillId="0" borderId="10" xfId="41" applyFont="1" applyFill="1" applyBorder="1" applyAlignment="1">
      <alignment vertical="center" wrapText="1"/>
    </xf>
    <xf numFmtId="43" fontId="116" fillId="0" borderId="10" xfId="41" applyFont="1" applyBorder="1" applyAlignment="1">
      <alignment/>
    </xf>
    <xf numFmtId="0" fontId="98" fillId="43" borderId="10" xfId="0" applyFont="1" applyFill="1" applyBorder="1" applyAlignment="1">
      <alignment horizontal="right"/>
    </xf>
    <xf numFmtId="0" fontId="98" fillId="43" borderId="10" xfId="0" applyFont="1" applyFill="1" applyBorder="1" applyAlignment="1">
      <alignment/>
    </xf>
    <xf numFmtId="43" fontId="8" fillId="0" borderId="10" xfId="41" applyFont="1" applyFill="1" applyBorder="1" applyAlignment="1">
      <alignment vertical="center" wrapText="1"/>
    </xf>
    <xf numFmtId="0" fontId="122" fillId="0" borderId="0" xfId="0" applyFont="1" applyAlignment="1">
      <alignment horizontal="left" vertical="center"/>
    </xf>
    <xf numFmtId="3" fontId="122" fillId="0" borderId="0" xfId="0" applyNumberFormat="1" applyFont="1" applyAlignment="1">
      <alignment horizontal="left"/>
    </xf>
    <xf numFmtId="3" fontId="133" fillId="0" borderId="0" xfId="0" applyNumberFormat="1" applyFont="1" applyAlignment="1">
      <alignment horizontal="left"/>
    </xf>
    <xf numFmtId="0" fontId="97" fillId="0" borderId="0" xfId="0" applyFont="1" applyAlignment="1">
      <alignment horizontal="left"/>
    </xf>
    <xf numFmtId="3" fontId="121" fillId="0" borderId="0" xfId="0" applyNumberFormat="1" applyFont="1" applyAlignment="1">
      <alignment horizontal="left"/>
    </xf>
    <xf numFmtId="0" fontId="98" fillId="0" borderId="10" xfId="0" applyFont="1" applyBorder="1" applyAlignment="1">
      <alignment horizontal="left" vertical="center"/>
    </xf>
    <xf numFmtId="43" fontId="98" fillId="0" borderId="10" xfId="41" applyFont="1" applyBorder="1" applyAlignment="1">
      <alignment horizontal="left" vertical="center"/>
    </xf>
    <xf numFmtId="43" fontId="98" fillId="0" borderId="0" xfId="0" applyNumberFormat="1" applyFont="1" applyAlignment="1">
      <alignment horizontal="left"/>
    </xf>
    <xf numFmtId="43" fontId="98" fillId="0" borderId="10" xfId="41" applyFont="1" applyBorder="1" applyAlignment="1">
      <alignment horizontal="left"/>
    </xf>
    <xf numFmtId="43" fontId="98" fillId="0" borderId="10" xfId="0" applyNumberFormat="1" applyFont="1" applyBorder="1" applyAlignment="1">
      <alignment horizontal="left"/>
    </xf>
    <xf numFmtId="15" fontId="97" fillId="0" borderId="10" xfId="0" applyNumberFormat="1" applyFont="1" applyBorder="1" applyAlignment="1">
      <alignment vertical="top"/>
    </xf>
    <xf numFmtId="43" fontId="98" fillId="0" borderId="10" xfId="41" applyFont="1" applyBorder="1" applyAlignment="1">
      <alignment horizontal="left" vertical="top"/>
    </xf>
    <xf numFmtId="43" fontId="98" fillId="0" borderId="10" xfId="41" applyFont="1" applyBorder="1" applyAlignment="1">
      <alignment horizontal="center" vertical="top"/>
    </xf>
    <xf numFmtId="0" fontId="118" fillId="35" borderId="14" xfId="0" applyFont="1" applyFill="1" applyBorder="1" applyAlignment="1">
      <alignment vertical="center"/>
    </xf>
    <xf numFmtId="43" fontId="106" fillId="35" borderId="14" xfId="41" applyFont="1" applyFill="1" applyBorder="1" applyAlignment="1">
      <alignment vertical="center"/>
    </xf>
    <xf numFmtId="43" fontId="97" fillId="0" borderId="12" xfId="41" applyNumberFormat="1" applyFont="1" applyBorder="1" applyAlignment="1">
      <alignment/>
    </xf>
    <xf numFmtId="0" fontId="97" fillId="0" borderId="0" xfId="0" applyFont="1" applyAlignment="1">
      <alignment horizontal="center" vertical="top"/>
    </xf>
    <xf numFmtId="219" fontId="97" fillId="0" borderId="12" xfId="41" applyNumberFormat="1" applyFont="1" applyBorder="1" applyAlignment="1">
      <alignment/>
    </xf>
    <xf numFmtId="43" fontId="97" fillId="17" borderId="10" xfId="41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vertical="top" wrapText="1"/>
    </xf>
    <xf numFmtId="203" fontId="97" fillId="0" borderId="10" xfId="0" applyNumberFormat="1" applyFont="1" applyBorder="1" applyAlignment="1">
      <alignment vertical="top"/>
    </xf>
    <xf numFmtId="0" fontId="97" fillId="0" borderId="10" xfId="0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43" fontId="97" fillId="38" borderId="10" xfId="41" applyFont="1" applyFill="1" applyBorder="1" applyAlignment="1">
      <alignment horizontal="right"/>
    </xf>
    <xf numFmtId="0" fontId="122" fillId="36" borderId="10" xfId="0" applyFont="1" applyFill="1" applyBorder="1" applyAlignment="1">
      <alignment horizontal="left"/>
    </xf>
    <xf numFmtId="0" fontId="134" fillId="36" borderId="0" xfId="0" applyFont="1" applyFill="1" applyAlignment="1">
      <alignment horizontal="left"/>
    </xf>
    <xf numFmtId="43" fontId="110" fillId="36" borderId="10" xfId="41" applyFont="1" applyFill="1" applyBorder="1" applyAlignment="1">
      <alignment horizontal="left" vertical="center"/>
    </xf>
    <xf numFmtId="0" fontId="102" fillId="44" borderId="10" xfId="0" applyFont="1" applyFill="1" applyBorder="1" applyAlignment="1">
      <alignment horizontal="center" vertical="center" wrapText="1"/>
    </xf>
    <xf numFmtId="0" fontId="102" fillId="44" borderId="10" xfId="0" applyFont="1" applyFill="1" applyBorder="1" applyAlignment="1">
      <alignment horizontal="center" vertical="center"/>
    </xf>
    <xf numFmtId="43" fontId="112" fillId="0" borderId="0" xfId="0" applyNumberFormat="1" applyFont="1" applyAlignment="1">
      <alignment/>
    </xf>
    <xf numFmtId="0" fontId="98" fillId="4" borderId="10" xfId="0" applyFont="1" applyFill="1" applyBorder="1" applyAlignment="1">
      <alignment horizontal="center"/>
    </xf>
    <xf numFmtId="219" fontId="98" fillId="4" borderId="10" xfId="41" applyNumberFormat="1" applyFont="1" applyFill="1" applyBorder="1" applyAlignment="1">
      <alignment/>
    </xf>
    <xf numFmtId="0" fontId="97" fillId="0" borderId="15" xfId="0" applyFont="1" applyBorder="1" applyAlignment="1">
      <alignment horizontal="center" vertical="center"/>
    </xf>
    <xf numFmtId="0" fontId="97" fillId="0" borderId="17" xfId="0" applyFont="1" applyBorder="1" applyAlignment="1">
      <alignment horizontal="center" vertical="center"/>
    </xf>
    <xf numFmtId="0" fontId="97" fillId="0" borderId="16" xfId="0" applyFont="1" applyBorder="1" applyAlignment="1">
      <alignment horizontal="center" vertical="center"/>
    </xf>
    <xf numFmtId="49" fontId="106" fillId="35" borderId="14" xfId="0" applyNumberFormat="1" applyFont="1" applyFill="1" applyBorder="1" applyAlignment="1">
      <alignment horizontal="right" vertical="center"/>
    </xf>
    <xf numFmtId="0" fontId="97" fillId="0" borderId="10" xfId="35" applyFont="1" applyFill="1" applyBorder="1" applyAlignment="1">
      <alignment/>
    </xf>
    <xf numFmtId="43" fontId="98" fillId="45" borderId="10" xfId="41" applyFont="1" applyFill="1" applyBorder="1" applyAlignment="1">
      <alignment horizontal="left" vertical="center"/>
    </xf>
    <xf numFmtId="43" fontId="98" fillId="45" borderId="10" xfId="41" applyFont="1" applyFill="1" applyBorder="1" applyAlignment="1">
      <alignment horizontal="left" vertical="top"/>
    </xf>
    <xf numFmtId="0" fontId="122" fillId="35" borderId="10" xfId="0" applyFont="1" applyFill="1" applyBorder="1" applyAlignment="1">
      <alignment vertical="center"/>
    </xf>
    <xf numFmtId="43" fontId="126" fillId="35" borderId="10" xfId="41" applyFont="1" applyFill="1" applyBorder="1" applyAlignment="1">
      <alignment vertical="center"/>
    </xf>
    <xf numFmtId="43" fontId="122" fillId="35" borderId="10" xfId="41" applyFont="1" applyFill="1" applyBorder="1" applyAlignment="1">
      <alignment vertical="center"/>
    </xf>
    <xf numFmtId="219" fontId="98" fillId="10" borderId="10" xfId="41" applyNumberFormat="1" applyFont="1" applyFill="1" applyBorder="1" applyAlignment="1">
      <alignment/>
    </xf>
    <xf numFmtId="219" fontId="97" fillId="10" borderId="10" xfId="41" applyNumberFormat="1" applyFont="1" applyFill="1" applyBorder="1" applyAlignment="1">
      <alignment/>
    </xf>
    <xf numFmtId="0" fontId="97" fillId="0" borderId="10" xfId="0" applyFont="1" applyBorder="1" applyAlignment="1">
      <alignment horizontal="center" vertical="center"/>
    </xf>
    <xf numFmtId="0" fontId="97" fillId="0" borderId="10" xfId="0" applyFont="1" applyBorder="1" applyAlignment="1">
      <alignment vertical="center" wrapText="1"/>
    </xf>
    <xf numFmtId="43" fontId="97" fillId="0" borderId="10" xfId="41" applyFont="1" applyBorder="1" applyAlignment="1" applyProtection="1">
      <alignment horizontal="right" vertical="center"/>
      <protection/>
    </xf>
    <xf numFmtId="0" fontId="97" fillId="0" borderId="10" xfId="0" applyFont="1" applyBorder="1" applyAlignment="1">
      <alignment vertical="center"/>
    </xf>
    <xf numFmtId="0" fontId="98" fillId="0" borderId="0" xfId="0" applyFont="1" applyAlignment="1">
      <alignment horizontal="center"/>
    </xf>
    <xf numFmtId="0" fontId="102" fillId="44" borderId="11" xfId="0" applyFont="1" applyFill="1" applyBorder="1" applyAlignment="1">
      <alignment horizontal="center" vertical="center"/>
    </xf>
    <xf numFmtId="0" fontId="102" fillId="44" borderId="12" xfId="0" applyFont="1" applyFill="1" applyBorder="1" applyAlignment="1">
      <alignment horizontal="center" vertical="center"/>
    </xf>
    <xf numFmtId="0" fontId="135" fillId="0" borderId="0" xfId="0" applyFont="1" applyAlignment="1">
      <alignment horizontal="center" vertical="top"/>
    </xf>
    <xf numFmtId="49" fontId="103" fillId="39" borderId="0" xfId="0" applyNumberFormat="1" applyFont="1" applyFill="1" applyAlignment="1">
      <alignment horizontal="left" vertical="center" wrapText="1"/>
    </xf>
    <xf numFmtId="0" fontId="131" fillId="0" borderId="0" xfId="0" applyFont="1" applyAlignment="1">
      <alignment horizontal="center" vertical="center"/>
    </xf>
    <xf numFmtId="0" fontId="136" fillId="0" borderId="0" xfId="0" applyFont="1" applyAlignment="1">
      <alignment horizontal="center" vertical="center"/>
    </xf>
    <xf numFmtId="0" fontId="137" fillId="33" borderId="0" xfId="0" applyFont="1" applyFill="1" applyAlignment="1">
      <alignment horizontal="center" vertical="top"/>
    </xf>
    <xf numFmtId="49" fontId="103" fillId="32" borderId="0" xfId="0" applyNumberFormat="1" applyFont="1" applyFill="1" applyAlignment="1">
      <alignment horizontal="right" vertical="center" wrapText="1"/>
    </xf>
    <xf numFmtId="0" fontId="138" fillId="46" borderId="0" xfId="35" applyFont="1" applyFill="1" applyAlignment="1">
      <alignment horizontal="center"/>
    </xf>
    <xf numFmtId="0" fontId="139" fillId="0" borderId="0" xfId="0" applyFont="1" applyAlignment="1">
      <alignment horizontal="center" vertical="top"/>
    </xf>
    <xf numFmtId="0" fontId="140" fillId="0" borderId="0" xfId="0" applyFont="1" applyAlignment="1">
      <alignment horizontal="center" vertical="center"/>
    </xf>
    <xf numFmtId="0" fontId="141" fillId="47" borderId="18" xfId="35" applyFont="1" applyFill="1" applyBorder="1" applyAlignment="1">
      <alignment horizontal="center" vertical="center"/>
    </xf>
    <xf numFmtId="0" fontId="141" fillId="47" borderId="12" xfId="35" applyFont="1" applyFill="1" applyBorder="1" applyAlignment="1">
      <alignment horizontal="center" vertical="center"/>
    </xf>
    <xf numFmtId="0" fontId="114" fillId="0" borderId="0" xfId="0" applyFont="1" applyAlignment="1">
      <alignment horizontal="left"/>
    </xf>
    <xf numFmtId="0" fontId="103" fillId="0" borderId="0" xfId="0" applyFont="1" applyAlignment="1">
      <alignment horizontal="left"/>
    </xf>
    <xf numFmtId="0" fontId="138" fillId="48" borderId="18" xfId="35" applyFont="1" applyFill="1" applyBorder="1" applyAlignment="1">
      <alignment horizontal="center" vertical="center"/>
    </xf>
    <xf numFmtId="0" fontId="138" fillId="48" borderId="12" xfId="35" applyFont="1" applyFill="1" applyBorder="1" applyAlignment="1">
      <alignment horizontal="center" vertical="center"/>
    </xf>
    <xf numFmtId="0" fontId="98" fillId="0" borderId="0" xfId="0" applyFont="1" applyAlignment="1">
      <alignment horizontal="left"/>
    </xf>
    <xf numFmtId="0" fontId="142" fillId="46" borderId="0" xfId="35" applyFont="1" applyFill="1" applyAlignment="1">
      <alignment horizontal="center"/>
    </xf>
    <xf numFmtId="0" fontId="140" fillId="0" borderId="0" xfId="0" applyFont="1" applyAlignment="1">
      <alignment horizontal="center" vertical="top"/>
    </xf>
    <xf numFmtId="43" fontId="97" fillId="0" borderId="15" xfId="0" applyNumberFormat="1" applyFont="1" applyBorder="1" applyAlignment="1">
      <alignment horizontal="center" vertical="center"/>
    </xf>
    <xf numFmtId="43" fontId="97" fillId="0" borderId="17" xfId="0" applyNumberFormat="1" applyFont="1" applyBorder="1" applyAlignment="1">
      <alignment horizontal="center" vertical="center"/>
    </xf>
    <xf numFmtId="43" fontId="97" fillId="0" borderId="16" xfId="0" applyNumberFormat="1" applyFont="1" applyBorder="1" applyAlignment="1">
      <alignment horizontal="center" vertical="center"/>
    </xf>
    <xf numFmtId="0" fontId="138" fillId="48" borderId="14" xfId="35" applyFont="1" applyFill="1" applyBorder="1" applyAlignment="1">
      <alignment horizontal="center"/>
    </xf>
    <xf numFmtId="0" fontId="97" fillId="0" borderId="17" xfId="0" applyFont="1" applyBorder="1" applyAlignment="1">
      <alignment horizontal="center" vertical="center"/>
    </xf>
    <xf numFmtId="0" fontId="97" fillId="0" borderId="16" xfId="0" applyFont="1" applyBorder="1" applyAlignment="1">
      <alignment horizontal="center" vertical="center"/>
    </xf>
    <xf numFmtId="203" fontId="97" fillId="0" borderId="15" xfId="0" applyNumberFormat="1" applyFont="1" applyBorder="1" applyAlignment="1">
      <alignment horizontal="center" vertical="top"/>
    </xf>
    <xf numFmtId="203" fontId="97" fillId="0" borderId="16" xfId="0" applyNumberFormat="1" applyFont="1" applyBorder="1" applyAlignment="1">
      <alignment horizontal="center" vertical="top"/>
    </xf>
    <xf numFmtId="0" fontId="143" fillId="0" borderId="0" xfId="0" applyFont="1" applyAlignment="1">
      <alignment horizontal="center" vertical="top"/>
    </xf>
    <xf numFmtId="0" fontId="143" fillId="0" borderId="0" xfId="0" applyFont="1" applyAlignment="1">
      <alignment horizontal="center" vertical="center"/>
    </xf>
    <xf numFmtId="0" fontId="98" fillId="0" borderId="0" xfId="0" applyFont="1" applyAlignment="1">
      <alignment horizontal="left" vertical="center"/>
    </xf>
    <xf numFmtId="0" fontId="141" fillId="47" borderId="10" xfId="35" applyFont="1" applyFill="1" applyBorder="1" applyAlignment="1">
      <alignment horizontal="center" vertical="center"/>
    </xf>
    <xf numFmtId="0" fontId="144" fillId="48" borderId="14" xfId="35" applyFont="1" applyFill="1" applyBorder="1" applyAlignment="1">
      <alignment horizontal="center"/>
    </xf>
    <xf numFmtId="0" fontId="138" fillId="48" borderId="0" xfId="35" applyFont="1" applyFill="1" applyAlignment="1">
      <alignment horizontal="center" vertical="center"/>
    </xf>
    <xf numFmtId="0" fontId="145" fillId="0" borderId="0" xfId="0" applyFont="1" applyAlignment="1">
      <alignment horizontal="center" vertical="top"/>
    </xf>
    <xf numFmtId="0" fontId="145" fillId="0" borderId="0" xfId="0" applyFont="1" applyAlignment="1">
      <alignment horizontal="center" vertical="center"/>
    </xf>
    <xf numFmtId="0" fontId="97" fillId="0" borderId="15" xfId="0" applyFont="1" applyBorder="1" applyAlignment="1">
      <alignment horizontal="center" vertical="center"/>
    </xf>
    <xf numFmtId="0" fontId="138" fillId="48" borderId="10" xfId="35" applyFont="1" applyFill="1" applyBorder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Hyperlink 2" xfId="36"/>
    <cellStyle name="Normal 2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styles" Target="styles.xml" /><Relationship Id="rId132" Type="http://schemas.openxmlformats.org/officeDocument/2006/relationships/sharedStrings" Target="sharedStrings.xml" /><Relationship Id="rId1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0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1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2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3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4.bin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5.bin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6.bin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7.bin" /></Relationships>
</file>

<file path=xl/worksheets/_rels/sheet1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8.bin" /></Relationships>
</file>

<file path=xl/worksheets/_rels/sheet1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tabSelected="1" zoomScale="87" zoomScaleNormal="87" zoomScaleSheetLayoutView="100" zoomScalePageLayoutView="0" workbookViewId="0" topLeftCell="A1">
      <selection activeCell="J3" sqref="J3"/>
    </sheetView>
  </sheetViews>
  <sheetFormatPr defaultColWidth="9.00390625" defaultRowHeight="15"/>
  <cols>
    <col min="1" max="1" width="4.140625" style="2" customWidth="1"/>
    <col min="2" max="2" width="50.7109375" style="1" customWidth="1"/>
    <col min="3" max="3" width="21.140625" style="1" customWidth="1"/>
    <col min="4" max="4" width="19.421875" style="1" customWidth="1"/>
    <col min="5" max="5" width="22.00390625" style="1" customWidth="1"/>
    <col min="6" max="6" width="20.7109375" style="1" customWidth="1"/>
    <col min="7" max="7" width="18.8515625" style="1" customWidth="1"/>
    <col min="8" max="8" width="16.140625" style="1" customWidth="1"/>
    <col min="9" max="9" width="4.140625" style="1" customWidth="1"/>
    <col min="10" max="10" width="9.140625" style="1" customWidth="1"/>
    <col min="11" max="16384" width="9.00390625" style="1" customWidth="1"/>
  </cols>
  <sheetData>
    <row r="1" spans="1:8" ht="27" customHeight="1">
      <c r="A1" s="284" t="s">
        <v>214</v>
      </c>
      <c r="B1" s="284"/>
      <c r="C1" s="284"/>
      <c r="D1" s="284"/>
      <c r="E1" s="284"/>
      <c r="F1" s="284"/>
      <c r="G1" s="284"/>
      <c r="H1" s="80"/>
    </row>
    <row r="2" spans="1:9" ht="27" customHeight="1">
      <c r="A2" s="286" t="s">
        <v>42</v>
      </c>
      <c r="B2" s="286"/>
      <c r="C2" s="232"/>
      <c r="D2" s="232"/>
      <c r="E2" s="288" t="s">
        <v>415</v>
      </c>
      <c r="F2" s="288"/>
      <c r="G2" s="288"/>
      <c r="H2" s="81"/>
      <c r="I2" s="81"/>
    </row>
    <row r="3" spans="1:7" ht="29.25" customHeight="1">
      <c r="A3" s="287" t="s">
        <v>175</v>
      </c>
      <c r="B3" s="287"/>
      <c r="C3" s="233"/>
      <c r="D3" s="234"/>
      <c r="E3" s="234"/>
      <c r="F3" s="234"/>
      <c r="G3" s="233"/>
    </row>
    <row r="4" spans="1:7" ht="22.5" customHeight="1">
      <c r="A4" s="235"/>
      <c r="B4" s="82"/>
      <c r="C4" s="235"/>
      <c r="D4" s="235"/>
      <c r="E4" s="235"/>
      <c r="F4" s="236"/>
      <c r="G4" s="82"/>
    </row>
    <row r="5" spans="1:7" ht="54.75" customHeight="1">
      <c r="A5" s="282" t="s">
        <v>69</v>
      </c>
      <c r="B5" s="283"/>
      <c r="C5" s="260" t="s">
        <v>95</v>
      </c>
      <c r="D5" s="260" t="s">
        <v>96</v>
      </c>
      <c r="E5" s="260" t="s">
        <v>98</v>
      </c>
      <c r="F5" s="261" t="s">
        <v>8</v>
      </c>
      <c r="G5" s="261" t="s">
        <v>99</v>
      </c>
    </row>
    <row r="6" spans="1:7" ht="27.75" customHeight="1">
      <c r="A6" s="257"/>
      <c r="B6" s="258"/>
      <c r="C6" s="259">
        <f>SUM(C7:C16)</f>
        <v>27808820</v>
      </c>
      <c r="D6" s="259">
        <f>SUM(D7:D9)</f>
        <v>3040000</v>
      </c>
      <c r="E6" s="259">
        <f>SUM(E7:E16)</f>
        <v>24448820</v>
      </c>
      <c r="F6" s="259">
        <f>F7+F8+F9+F10+F11+F12+F13+F14+F15+F16</f>
        <v>11910645.75</v>
      </c>
      <c r="G6" s="259">
        <f>SUM(G7:G14)</f>
        <v>12538174.25</v>
      </c>
    </row>
    <row r="7" spans="1:7" s="84" customFormat="1" ht="27.75" customHeight="1">
      <c r="A7" s="6">
        <v>1.1</v>
      </c>
      <c r="B7" s="237" t="s">
        <v>64</v>
      </c>
      <c r="C7" s="238">
        <v>4880000</v>
      </c>
      <c r="D7" s="238">
        <v>960000</v>
      </c>
      <c r="E7" s="238">
        <f>C7-D7</f>
        <v>3920000</v>
      </c>
      <c r="F7" s="270">
        <f>MP!E5</f>
        <v>2761845</v>
      </c>
      <c r="G7" s="238">
        <f>E7-F7</f>
        <v>1158155</v>
      </c>
    </row>
    <row r="8" spans="1:7" s="84" customFormat="1" ht="26.25" customHeight="1">
      <c r="A8" s="6">
        <v>1.2</v>
      </c>
      <c r="B8" s="237" t="s">
        <v>135</v>
      </c>
      <c r="C8" s="238">
        <v>5442000</v>
      </c>
      <c r="D8" s="238">
        <v>1080000</v>
      </c>
      <c r="E8" s="238">
        <f>C8-D8</f>
        <v>4362000</v>
      </c>
      <c r="F8" s="270">
        <f>MEP!E5</f>
        <v>2690231.75</v>
      </c>
      <c r="G8" s="238">
        <f>C8-F8-D8</f>
        <v>1671768.25</v>
      </c>
    </row>
    <row r="9" spans="1:7" s="84" customFormat="1" ht="27.75" customHeight="1">
      <c r="A9" s="6">
        <v>1.3</v>
      </c>
      <c r="B9" s="237" t="s">
        <v>65</v>
      </c>
      <c r="C9" s="238">
        <v>5148000</v>
      </c>
      <c r="D9" s="238">
        <v>1000000</v>
      </c>
      <c r="E9" s="238">
        <f>C9-D9</f>
        <v>4148000</v>
      </c>
      <c r="F9" s="270">
        <f>SMAT!E4</f>
        <v>2728670</v>
      </c>
      <c r="G9" s="238">
        <f>C9-F9-D9</f>
        <v>1419330</v>
      </c>
    </row>
    <row r="10" spans="1:7" s="84" customFormat="1" ht="26.25" customHeight="1">
      <c r="A10" s="6">
        <v>1.4</v>
      </c>
      <c r="B10" s="237" t="s">
        <v>134</v>
      </c>
      <c r="C10" s="238">
        <v>1651200</v>
      </c>
      <c r="D10" s="238">
        <v>320000</v>
      </c>
      <c r="E10" s="238">
        <f>C10-D10</f>
        <v>1331200</v>
      </c>
      <c r="F10" s="270">
        <f>'วิทย์ คณิต เข้มข้น'!E5</f>
        <v>1198941</v>
      </c>
      <c r="G10" s="238">
        <f>C10-F10-D10</f>
        <v>132259</v>
      </c>
    </row>
    <row r="11" spans="1:7" s="84" customFormat="1" ht="24.75" customHeight="1">
      <c r="A11" s="6">
        <v>1.5</v>
      </c>
      <c r="B11" s="237" t="s">
        <v>239</v>
      </c>
      <c r="C11" s="243">
        <v>7310800</v>
      </c>
      <c r="D11" s="244" t="s">
        <v>100</v>
      </c>
      <c r="E11" s="243">
        <f>C11</f>
        <v>7310800</v>
      </c>
      <c r="F11" s="271">
        <f>ค่าจ้างครูและบุคลากร!E5</f>
        <v>2030015</v>
      </c>
      <c r="G11" s="243">
        <f>ค่าจ้างครูและบุคลากร!F5</f>
        <v>5280785</v>
      </c>
    </row>
    <row r="12" spans="1:7" s="84" customFormat="1" ht="26.25" customHeight="1">
      <c r="A12" s="6">
        <v>1.6</v>
      </c>
      <c r="B12" s="237" t="s">
        <v>271</v>
      </c>
      <c r="C12" s="238">
        <v>2468000</v>
      </c>
      <c r="D12" s="86" t="s">
        <v>100</v>
      </c>
      <c r="E12" s="238">
        <f>C12</f>
        <v>2468000</v>
      </c>
      <c r="F12" s="270">
        <f>ค่าจ้างครูต่างชาติห้องปกติ!E5</f>
        <v>382143</v>
      </c>
      <c r="G12" s="238">
        <f>E12-F12</f>
        <v>2085857</v>
      </c>
    </row>
    <row r="13" spans="1:7" s="84" customFormat="1" ht="24.75" customHeight="1">
      <c r="A13" s="6">
        <v>1.7</v>
      </c>
      <c r="B13" s="237" t="s">
        <v>94</v>
      </c>
      <c r="C13" s="238">
        <v>358020</v>
      </c>
      <c r="D13" s="86" t="s">
        <v>100</v>
      </c>
      <c r="E13" s="239">
        <f>C13</f>
        <v>358020</v>
      </c>
      <c r="F13" s="270">
        <f>'ค่าวารสาร คู่มือนักเรียน '!E6</f>
        <v>118800</v>
      </c>
      <c r="G13" s="238">
        <f>E13-F13</f>
        <v>239220</v>
      </c>
    </row>
    <row r="14" spans="1:7" s="84" customFormat="1" ht="25.5" customHeight="1">
      <c r="A14" s="6">
        <v>1.8</v>
      </c>
      <c r="B14" s="237" t="s">
        <v>272</v>
      </c>
      <c r="C14" s="238">
        <v>550800</v>
      </c>
      <c r="D14" s="86" t="s">
        <v>100</v>
      </c>
      <c r="E14" s="238">
        <f>C14</f>
        <v>550800</v>
      </c>
      <c r="F14" s="270">
        <f>ค่าเช่าคอมพิวเตอร์!E5</f>
        <v>0</v>
      </c>
      <c r="G14" s="238">
        <f>E14-F14</f>
        <v>550800</v>
      </c>
    </row>
    <row r="15" spans="1:7" ht="25.5" customHeight="1">
      <c r="A15" s="6">
        <v>1.9</v>
      </c>
      <c r="B15" s="237" t="s">
        <v>281</v>
      </c>
      <c r="C15" s="240"/>
      <c r="D15" s="86"/>
      <c r="E15" s="241"/>
      <c r="F15" s="270"/>
      <c r="G15" s="238"/>
    </row>
    <row r="16" spans="1:7" ht="23.25" customHeight="1">
      <c r="A16" s="6" t="s">
        <v>133</v>
      </c>
      <c r="B16" s="237" t="s">
        <v>273</v>
      </c>
      <c r="C16" s="240"/>
      <c r="D16" s="238"/>
      <c r="E16" s="241"/>
      <c r="F16" s="270"/>
      <c r="G16" s="238"/>
    </row>
    <row r="17" spans="1:9" ht="30" customHeight="1">
      <c r="A17" s="285" t="s">
        <v>97</v>
      </c>
      <c r="B17" s="285"/>
      <c r="C17" s="285"/>
      <c r="D17" s="285"/>
      <c r="E17" s="285"/>
      <c r="F17" s="285"/>
      <c r="G17" s="285"/>
      <c r="H17" s="85"/>
      <c r="I17" s="85"/>
    </row>
    <row r="19" spans="1:7" ht="21">
      <c r="A19" s="281"/>
      <c r="B19" s="281"/>
      <c r="C19" s="281"/>
      <c r="D19" s="281"/>
      <c r="E19" s="281"/>
      <c r="F19" s="281"/>
      <c r="G19" s="281"/>
    </row>
    <row r="20" spans="1:7" ht="21">
      <c r="A20" s="281"/>
      <c r="B20" s="281"/>
      <c r="C20" s="281"/>
      <c r="D20" s="281"/>
      <c r="E20" s="281"/>
      <c r="F20" s="281"/>
      <c r="G20" s="281"/>
    </row>
  </sheetData>
  <sheetProtection/>
  <mergeCells count="8">
    <mergeCell ref="A19:G19"/>
    <mergeCell ref="A20:G20"/>
    <mergeCell ref="A5:B5"/>
    <mergeCell ref="A1:G1"/>
    <mergeCell ref="A17:G17"/>
    <mergeCell ref="A2:B2"/>
    <mergeCell ref="A3:B3"/>
    <mergeCell ref="E2:G2"/>
  </mergeCells>
  <hyperlinks>
    <hyperlink ref="A8:B8" location="MEP!A1" display="MEP!A1"/>
    <hyperlink ref="A10:B10" location="'วิทย์ คณิต เข้มข้น'!A1" display="'วิทย์ คณิต เข้มข้น'!A1"/>
    <hyperlink ref="A9:B9" location="SMAT!A1" display="SMAT!A1"/>
    <hyperlink ref="B7" location="MP!A1" display="ห้องเรียนพิเศษโปรแกรมพหุภาษา (MP)"/>
    <hyperlink ref="A7:B7" location="MP!A1" display="MP!A1"/>
    <hyperlink ref="A11:B11" location="ค่าจ้างครูและบุคลากร!A1" display="ค่าจ้างครูและบุคลากร!A1"/>
    <hyperlink ref="A12:B12" location="ค่าจ้างครูต่างชาติห้องปกติ!A1" display="ค่าจ้างครูต่างชาติห้องปกติ!A1"/>
    <hyperlink ref="A13:B13" location="'ค่าวารสาร คู่มือนักเรียน '!A1" display="'ค่าวารสาร คู่มือนักเรียน '!A1"/>
    <hyperlink ref="A14:B14" location="ค่าเช่าคอมพิวเตอร์!A1" display="ค่าเช่าคอมพิวเตอร์!A1"/>
    <hyperlink ref="A16:B16" location="'อื่น ๆ'!A1" display="1.10"/>
    <hyperlink ref="A15:B15" location="ค่าสิ่งแวดล้อม!A1" display="ค่าสิ่งแวดล้อม!A1"/>
  </hyperlinks>
  <printOptions horizontalCentered="1"/>
  <pageMargins left="0.25" right="0.16" top="0.4330708661417323" bottom="0.4330708661417323" header="0.31496062992125984" footer="0.31496062992125984"/>
  <pageSetup fitToWidth="0" horizontalDpi="300" verticalDpi="3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00CC"/>
  </sheetPr>
  <dimension ref="A1:E36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6.140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>
        <f>MP!A5</f>
        <v>1.1</v>
      </c>
      <c r="C1" s="295" t="str">
        <f>MP!B5</f>
        <v>ห้องเรียนพิเศษโปรแกรมพหุภาษา (MP)</v>
      </c>
      <c r="D1" s="295"/>
      <c r="E1" s="295"/>
    </row>
    <row r="2" spans="1:5" ht="21">
      <c r="A2" s="42" t="s">
        <v>5</v>
      </c>
      <c r="B2" s="44" t="str">
        <f>MP!A13</f>
        <v>1.1.8</v>
      </c>
      <c r="C2" s="296" t="str">
        <f>MP!B13</f>
        <v>ค่ายวิชาการและทักษะชีวิตมัธยมศึกษาตอนปลาย</v>
      </c>
      <c r="D2" s="296"/>
      <c r="E2" s="296"/>
    </row>
    <row r="3" spans="3:5" ht="22.5" customHeight="1">
      <c r="C3" s="8" t="s">
        <v>7</v>
      </c>
      <c r="D3" s="32">
        <f>MP!D13</f>
        <v>370000</v>
      </c>
      <c r="E3" s="29" t="s">
        <v>10</v>
      </c>
    </row>
    <row r="4" spans="1:5" ht="22.5" customHeight="1">
      <c r="A4" s="297" t="s">
        <v>35</v>
      </c>
      <c r="B4" s="298"/>
      <c r="C4" s="8" t="s">
        <v>8</v>
      </c>
      <c r="D4" s="33">
        <f>SUM(D8:D36)</f>
        <v>347800</v>
      </c>
      <c r="E4" s="30" t="s">
        <v>10</v>
      </c>
    </row>
    <row r="5" spans="1:5" ht="22.5" customHeight="1">
      <c r="A5" s="293" t="s">
        <v>33</v>
      </c>
      <c r="B5" s="294"/>
      <c r="C5" s="8" t="s">
        <v>9</v>
      </c>
      <c r="D5" s="34">
        <f>D3-D4</f>
        <v>22200</v>
      </c>
      <c r="E5" s="31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24068</v>
      </c>
      <c r="B8" s="4"/>
      <c r="C8" s="5" t="s">
        <v>365</v>
      </c>
      <c r="D8" s="26">
        <v>347800</v>
      </c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A5:B5"/>
    <mergeCell ref="C1:E1"/>
    <mergeCell ref="C2:E2"/>
    <mergeCell ref="A4:B4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horizontalDpi="300" verticalDpi="300" orientation="portrait" paperSize="9" r:id="rId1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50</v>
      </c>
      <c r="B1" s="48">
        <f>'วิทย์ คณิต เข้มข้น'!A5</f>
        <v>1.4</v>
      </c>
      <c r="C1" s="312" t="str">
        <f>'วิทย์ คณิต เข้มข้น'!B5</f>
        <v>ห้องเรียนพิเศษวิทยาศาสตร์ คณิตศาสตร์แบบเข้มข้น (ISM)</v>
      </c>
      <c r="D1" s="312"/>
      <c r="E1" s="312"/>
    </row>
    <row r="2" spans="1:5" s="49" customFormat="1" ht="21.75" customHeight="1">
      <c r="A2" s="48" t="s">
        <v>5</v>
      </c>
      <c r="B2" s="48" t="str">
        <f>'วิทย์ คณิต เข้มข้น'!A19</f>
        <v>1.4.14</v>
      </c>
      <c r="C2" s="312" t="str">
        <f>'วิทย์ คณิต เข้มข้น'!B19</f>
        <v>กิจกรรมค่ายส่งเสริมการเรียนรู้ทางวิทยาศาสตร์ คณิตศาสตร์ และสิ่งแวดล้อม</v>
      </c>
      <c r="D2" s="312"/>
      <c r="E2" s="312"/>
    </row>
    <row r="3" spans="3:5" ht="22.5" customHeight="1">
      <c r="C3" s="8" t="s">
        <v>7</v>
      </c>
      <c r="D3" s="12">
        <f>'วิทย์ คณิต เข้มข้น'!D19</f>
        <v>286480</v>
      </c>
      <c r="E3" s="22" t="s">
        <v>10</v>
      </c>
    </row>
    <row r="4" spans="1:5" ht="22.5" customHeight="1">
      <c r="A4" s="305" t="s">
        <v>32</v>
      </c>
      <c r="B4" s="305"/>
      <c r="C4" s="8" t="s">
        <v>8</v>
      </c>
      <c r="D4" s="25">
        <f>SUM(D8:D37)</f>
        <v>301030</v>
      </c>
      <c r="E4" s="23" t="s">
        <v>10</v>
      </c>
    </row>
    <row r="5" spans="1:5" ht="22.5" customHeight="1">
      <c r="A5" s="313" t="s">
        <v>33</v>
      </c>
      <c r="B5" s="313"/>
      <c r="C5" s="8" t="s">
        <v>9</v>
      </c>
      <c r="D5" s="11">
        <f>D3-D4</f>
        <v>-14550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23994</v>
      </c>
      <c r="B8" s="4"/>
      <c r="C8" s="5" t="s">
        <v>291</v>
      </c>
      <c r="D8" s="26">
        <v>138650</v>
      </c>
      <c r="E8" s="5"/>
    </row>
    <row r="9" spans="1:5" ht="21">
      <c r="A9" s="7"/>
      <c r="B9" s="4"/>
      <c r="C9" s="5" t="s">
        <v>314</v>
      </c>
      <c r="D9" s="27">
        <v>130000</v>
      </c>
      <c r="E9" s="5"/>
    </row>
    <row r="10" spans="1:5" ht="21">
      <c r="A10" s="7"/>
      <c r="B10" s="4"/>
      <c r="C10" s="5" t="s">
        <v>294</v>
      </c>
      <c r="D10" s="27">
        <v>4320</v>
      </c>
      <c r="E10" s="5"/>
    </row>
    <row r="11" spans="1:5" ht="21">
      <c r="A11" s="7"/>
      <c r="B11" s="4"/>
      <c r="C11" s="5" t="s">
        <v>292</v>
      </c>
      <c r="D11" s="27">
        <v>6400</v>
      </c>
      <c r="E11" s="5"/>
    </row>
    <row r="12" spans="1:5" ht="21">
      <c r="A12" s="7"/>
      <c r="B12" s="4"/>
      <c r="C12" s="5" t="s">
        <v>295</v>
      </c>
      <c r="D12" s="27">
        <v>14160</v>
      </c>
      <c r="E12" s="5"/>
    </row>
    <row r="13" spans="1:5" ht="21">
      <c r="A13" s="7"/>
      <c r="B13" s="4"/>
      <c r="C13" s="5" t="s">
        <v>297</v>
      </c>
      <c r="D13" s="27">
        <v>1000</v>
      </c>
      <c r="E13" s="5"/>
    </row>
    <row r="14" spans="1:5" ht="21">
      <c r="A14" s="7"/>
      <c r="B14" s="4"/>
      <c r="C14" s="5" t="s">
        <v>298</v>
      </c>
      <c r="D14" s="27">
        <v>6500</v>
      </c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50</v>
      </c>
      <c r="B1" s="48">
        <f>'วิทย์ คณิต เข้มข้น'!A5</f>
        <v>1.4</v>
      </c>
      <c r="C1" s="312" t="str">
        <f>'วิทย์ คณิต เข้มข้น'!B5</f>
        <v>ห้องเรียนพิเศษวิทยาศาสตร์ คณิตศาสตร์แบบเข้มข้น (ISM)</v>
      </c>
      <c r="D1" s="312"/>
      <c r="E1" s="312"/>
    </row>
    <row r="2" spans="1:5" s="49" customFormat="1" ht="21.75" customHeight="1">
      <c r="A2" s="48" t="s">
        <v>5</v>
      </c>
      <c r="B2" s="48" t="str">
        <f>'วิทย์ คณิต เข้มข้น'!A20</f>
        <v>1.4.15</v>
      </c>
      <c r="C2" s="312" t="str">
        <f>'วิทย์ คณิต เข้มข้น'!B20</f>
        <v>กิจกรรมเตรียมความพร้อมเตรียมสอบเข้ามหาวิทยาลัย </v>
      </c>
      <c r="D2" s="312"/>
      <c r="E2" s="312"/>
    </row>
    <row r="3" spans="3:5" ht="22.5" customHeight="1">
      <c r="C3" s="8" t="s">
        <v>7</v>
      </c>
      <c r="D3" s="12">
        <f>'วิทย์ คณิต เข้มข้น'!D20</f>
        <v>45000</v>
      </c>
      <c r="E3" s="22" t="s">
        <v>10</v>
      </c>
    </row>
    <row r="4" spans="1:5" ht="22.5" customHeight="1">
      <c r="A4" s="305" t="s">
        <v>32</v>
      </c>
      <c r="B4" s="305"/>
      <c r="C4" s="8" t="s">
        <v>8</v>
      </c>
      <c r="D4" s="25">
        <f>SUM(D8:D37)</f>
        <v>43200</v>
      </c>
      <c r="E4" s="23" t="s">
        <v>10</v>
      </c>
    </row>
    <row r="5" spans="1:5" ht="22.5" customHeight="1">
      <c r="A5" s="313" t="s">
        <v>33</v>
      </c>
      <c r="B5" s="313"/>
      <c r="C5" s="8" t="s">
        <v>9</v>
      </c>
      <c r="D5" s="11">
        <f>D3-D4</f>
        <v>1800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23999</v>
      </c>
      <c r="B8" s="4"/>
      <c r="C8" s="5" t="s">
        <v>349</v>
      </c>
      <c r="D8" s="26">
        <v>28800</v>
      </c>
      <c r="E8" s="5"/>
    </row>
    <row r="9" spans="1:5" ht="21">
      <c r="A9" s="7"/>
      <c r="B9" s="4"/>
      <c r="C9" s="5" t="s">
        <v>350</v>
      </c>
      <c r="D9" s="27">
        <v>14400</v>
      </c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50</v>
      </c>
      <c r="B1" s="48">
        <f>'วิทย์ คณิต เข้มข้น'!A5</f>
        <v>1.4</v>
      </c>
      <c r="C1" s="312" t="str">
        <f>'วิทย์ คณิต เข้มข้น'!B5</f>
        <v>ห้องเรียนพิเศษวิทยาศาสตร์ คณิตศาสตร์แบบเข้มข้น (ISM)</v>
      </c>
      <c r="D1" s="312"/>
      <c r="E1" s="312"/>
    </row>
    <row r="2" spans="1:5" s="49" customFormat="1" ht="21.75" customHeight="1">
      <c r="A2" s="48" t="s">
        <v>5</v>
      </c>
      <c r="B2" s="48" t="str">
        <f>'วิทย์ คณิต เข้มข้น'!A21</f>
        <v>1.4.16</v>
      </c>
      <c r="C2" s="312" t="str">
        <f>'วิทย์ คณิต เข้มข้น'!B21</f>
        <v>กิจกรรมงานส่งเสริมวัดศักยภาพของผู้เรียน</v>
      </c>
      <c r="D2" s="312"/>
      <c r="E2" s="312"/>
    </row>
    <row r="3" spans="3:5" ht="22.5" customHeight="1">
      <c r="C3" s="8" t="s">
        <v>7</v>
      </c>
      <c r="D3" s="12">
        <f>'วิทย์ คณิต เข้มข้น'!D21</f>
        <v>87900</v>
      </c>
      <c r="E3" s="22" t="s">
        <v>10</v>
      </c>
    </row>
    <row r="4" spans="1:5" ht="22.5" customHeight="1">
      <c r="A4" s="305" t="s">
        <v>32</v>
      </c>
      <c r="B4" s="305"/>
      <c r="C4" s="8" t="s">
        <v>8</v>
      </c>
      <c r="D4" s="25">
        <f>SUM(D8:D37)</f>
        <v>87100</v>
      </c>
      <c r="E4" s="23" t="s">
        <v>10</v>
      </c>
    </row>
    <row r="5" spans="1:5" ht="22.5" customHeight="1">
      <c r="A5" s="313" t="s">
        <v>33</v>
      </c>
      <c r="B5" s="313"/>
      <c r="C5" s="8" t="s">
        <v>9</v>
      </c>
      <c r="D5" s="11">
        <f>D3-D4</f>
        <v>800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23948</v>
      </c>
      <c r="B8" s="4"/>
      <c r="C8" s="5" t="s">
        <v>318</v>
      </c>
      <c r="D8" s="26">
        <v>30700</v>
      </c>
      <c r="E8" s="5"/>
    </row>
    <row r="9" spans="1:5" ht="21">
      <c r="A9" s="7">
        <v>23972</v>
      </c>
      <c r="B9" s="4"/>
      <c r="C9" s="5" t="s">
        <v>330</v>
      </c>
      <c r="D9" s="27">
        <v>56400</v>
      </c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50</v>
      </c>
      <c r="B1" s="48">
        <f>'วิทย์ คณิต เข้มข้น'!A5</f>
        <v>1.4</v>
      </c>
      <c r="C1" s="312" t="str">
        <f>'วิทย์ คณิต เข้มข้น'!B5</f>
        <v>ห้องเรียนพิเศษวิทยาศาสตร์ คณิตศาสตร์แบบเข้มข้น (ISM)</v>
      </c>
      <c r="D1" s="312"/>
      <c r="E1" s="312"/>
    </row>
    <row r="2" spans="1:5" s="49" customFormat="1" ht="21.75" customHeight="1">
      <c r="A2" s="48" t="s">
        <v>5</v>
      </c>
      <c r="B2" s="48" t="str">
        <f>'วิทย์ คณิต เข้มข้น'!A22</f>
        <v>1.4.17</v>
      </c>
      <c r="C2" s="312" t="str">
        <f>'วิทย์ คณิต เข้มข้น'!B22</f>
        <v>สรุปประมวลกิจกรรมและศักยภาพของนักเรียนห้องเรียน ISM</v>
      </c>
      <c r="D2" s="312"/>
      <c r="E2" s="312"/>
    </row>
    <row r="3" spans="3:5" ht="22.5" customHeight="1">
      <c r="C3" s="8" t="s">
        <v>7</v>
      </c>
      <c r="D3" s="12">
        <f>'วิทย์ คณิต เข้มข้น'!D22</f>
        <v>45105</v>
      </c>
      <c r="E3" s="22" t="s">
        <v>10</v>
      </c>
    </row>
    <row r="4" spans="1:5" ht="22.5" customHeight="1">
      <c r="A4" s="305" t="s">
        <v>32</v>
      </c>
      <c r="B4" s="305"/>
      <c r="C4" s="8" t="s">
        <v>8</v>
      </c>
      <c r="D4" s="25">
        <f>SUM(D8:D37)</f>
        <v>0</v>
      </c>
      <c r="E4" s="23" t="s">
        <v>10</v>
      </c>
    </row>
    <row r="5" spans="1:5" ht="22.5" customHeight="1">
      <c r="A5" s="313" t="s">
        <v>33</v>
      </c>
      <c r="B5" s="313"/>
      <c r="C5" s="8" t="s">
        <v>9</v>
      </c>
      <c r="D5" s="11">
        <f>D3-D4</f>
        <v>45105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50</v>
      </c>
      <c r="B1" s="48">
        <f>'วิทย์ คณิต เข้มข้น'!A5</f>
        <v>1.4</v>
      </c>
      <c r="C1" s="312" t="str">
        <f>'วิทย์ คณิต เข้มข้น'!B5</f>
        <v>ห้องเรียนพิเศษวิทยาศาสตร์ คณิตศาสตร์แบบเข้มข้น (ISM)</v>
      </c>
      <c r="D1" s="312"/>
      <c r="E1" s="312"/>
    </row>
    <row r="2" spans="1:5" s="49" customFormat="1" ht="21.75" customHeight="1">
      <c r="A2" s="48" t="s">
        <v>5</v>
      </c>
      <c r="B2" s="48" t="str">
        <f>'วิทย์ คณิต เข้มข้น'!A23</f>
        <v>1.4.18</v>
      </c>
      <c r="C2" s="312">
        <f>'วิทย์ คณิต เข้มข้น'!B23</f>
        <v>0</v>
      </c>
      <c r="D2" s="312"/>
      <c r="E2" s="312"/>
    </row>
    <row r="3" spans="3:5" ht="22.5" customHeight="1">
      <c r="C3" s="8" t="s">
        <v>7</v>
      </c>
      <c r="D3" s="12">
        <f>'วิทย์ คณิต เข้มข้น'!D23</f>
        <v>0</v>
      </c>
      <c r="E3" s="22" t="s">
        <v>10</v>
      </c>
    </row>
    <row r="4" spans="1:5" ht="22.5" customHeight="1">
      <c r="A4" s="305" t="s">
        <v>32</v>
      </c>
      <c r="B4" s="305"/>
      <c r="C4" s="8" t="s">
        <v>8</v>
      </c>
      <c r="D4" s="25">
        <f>SUM(D8:D37)</f>
        <v>0</v>
      </c>
      <c r="E4" s="23" t="s">
        <v>10</v>
      </c>
    </row>
    <row r="5" spans="1:5" ht="22.5" customHeight="1">
      <c r="A5" s="313" t="s">
        <v>33</v>
      </c>
      <c r="B5" s="313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50</v>
      </c>
      <c r="B1" s="48">
        <f>'วิทย์ คณิต เข้มข้น'!A5</f>
        <v>1.4</v>
      </c>
      <c r="C1" s="312" t="str">
        <f>'วิทย์ คณิต เข้มข้น'!B5</f>
        <v>ห้องเรียนพิเศษวิทยาศาสตร์ คณิตศาสตร์แบบเข้มข้น (ISM)</v>
      </c>
      <c r="D1" s="312"/>
      <c r="E1" s="312"/>
    </row>
    <row r="2" spans="1:5" s="49" customFormat="1" ht="21.75" customHeight="1">
      <c r="A2" s="48" t="s">
        <v>5</v>
      </c>
      <c r="B2" s="48" t="str">
        <f>'วิทย์ คณิต เข้มข้น'!A24</f>
        <v>1.4.19</v>
      </c>
      <c r="C2" s="312">
        <f>'วิทย์ คณิต เข้มข้น'!B24</f>
        <v>0</v>
      </c>
      <c r="D2" s="312"/>
      <c r="E2" s="312"/>
    </row>
    <row r="3" spans="3:5" ht="22.5" customHeight="1">
      <c r="C3" s="8" t="s">
        <v>7</v>
      </c>
      <c r="D3" s="12">
        <f>'วิทย์ คณิต เข้มข้น'!D24</f>
        <v>0</v>
      </c>
      <c r="E3" s="22" t="s">
        <v>10</v>
      </c>
    </row>
    <row r="4" spans="1:5" ht="22.5" customHeight="1">
      <c r="A4" s="305" t="s">
        <v>32</v>
      </c>
      <c r="B4" s="305"/>
      <c r="C4" s="8" t="s">
        <v>8</v>
      </c>
      <c r="D4" s="25">
        <f>SUM(D8:D37)</f>
        <v>0</v>
      </c>
      <c r="E4" s="23" t="s">
        <v>10</v>
      </c>
    </row>
    <row r="5" spans="1:5" ht="22.5" customHeight="1">
      <c r="A5" s="313" t="s">
        <v>33</v>
      </c>
      <c r="B5" s="313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50</v>
      </c>
      <c r="B1" s="48">
        <f>'วิทย์ คณิต เข้มข้น'!A5</f>
        <v>1.4</v>
      </c>
      <c r="C1" s="312" t="str">
        <f>'วิทย์ คณิต เข้มข้น'!B5</f>
        <v>ห้องเรียนพิเศษวิทยาศาสตร์ คณิตศาสตร์แบบเข้มข้น (ISM)</v>
      </c>
      <c r="D1" s="312"/>
      <c r="E1" s="312"/>
    </row>
    <row r="2" spans="1:5" s="49" customFormat="1" ht="21.75" customHeight="1">
      <c r="A2" s="48" t="s">
        <v>5</v>
      </c>
      <c r="B2" s="48" t="str">
        <f>'วิทย์ คณิต เข้มข้น'!A25</f>
        <v>1.4.20</v>
      </c>
      <c r="C2" s="312">
        <f>'วิทย์ คณิต เข้มข้น'!B25</f>
        <v>0</v>
      </c>
      <c r="D2" s="312"/>
      <c r="E2" s="312"/>
    </row>
    <row r="3" spans="3:5" ht="22.5" customHeight="1">
      <c r="C3" s="8" t="s">
        <v>7</v>
      </c>
      <c r="D3" s="12">
        <f>'วิทย์ คณิต เข้มข้น'!D25</f>
        <v>0</v>
      </c>
      <c r="E3" s="22" t="s">
        <v>10</v>
      </c>
    </row>
    <row r="4" spans="1:5" ht="22.5" customHeight="1">
      <c r="A4" s="305" t="s">
        <v>32</v>
      </c>
      <c r="B4" s="305"/>
      <c r="C4" s="8" t="s">
        <v>8</v>
      </c>
      <c r="D4" s="25">
        <f>SUM(D8:D37)</f>
        <v>0</v>
      </c>
      <c r="E4" s="23" t="s">
        <v>10</v>
      </c>
    </row>
    <row r="5" spans="1:5" ht="22.5" customHeight="1">
      <c r="A5" s="313" t="s">
        <v>33</v>
      </c>
      <c r="B5" s="313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D4" sqref="D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50</v>
      </c>
      <c r="B1" s="48">
        <f>'วิทย์ คณิต เข้มข้น'!A5</f>
        <v>1.4</v>
      </c>
      <c r="C1" s="312" t="str">
        <f>'วิทย์ คณิต เข้มข้น'!B5</f>
        <v>ห้องเรียนพิเศษวิทยาศาสตร์ คณิตศาสตร์แบบเข้มข้น (ISM)</v>
      </c>
      <c r="D1" s="312"/>
      <c r="E1" s="312"/>
    </row>
    <row r="2" spans="1:5" s="49" customFormat="1" ht="21.75" customHeight="1">
      <c r="A2" s="48" t="s">
        <v>5</v>
      </c>
      <c r="B2" s="48" t="str">
        <f>'วิทย์ คณิต เข้มข้น'!A26</f>
        <v>1.4.21</v>
      </c>
      <c r="C2" s="312">
        <f>'วิทย์ คณิต เข้มข้น'!B26</f>
        <v>0</v>
      </c>
      <c r="D2" s="312"/>
      <c r="E2" s="312"/>
    </row>
    <row r="3" spans="3:5" ht="22.5" customHeight="1">
      <c r="C3" s="8" t="s">
        <v>7</v>
      </c>
      <c r="D3" s="12">
        <f>'วิทย์ คณิต เข้มข้น'!D26</f>
        <v>0</v>
      </c>
      <c r="E3" s="22" t="s">
        <v>10</v>
      </c>
    </row>
    <row r="4" spans="1:5" ht="22.5" customHeight="1">
      <c r="A4" s="305" t="s">
        <v>32</v>
      </c>
      <c r="B4" s="305"/>
      <c r="C4" s="8" t="s">
        <v>8</v>
      </c>
      <c r="D4" s="25">
        <f>SUM(D8:D37)</f>
        <v>0</v>
      </c>
      <c r="E4" s="23" t="s">
        <v>10</v>
      </c>
    </row>
    <row r="5" spans="1:5" ht="22.5" customHeight="1">
      <c r="A5" s="313" t="s">
        <v>33</v>
      </c>
      <c r="B5" s="313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50</v>
      </c>
      <c r="B1" s="48">
        <f>'วิทย์ คณิต เข้มข้น'!A5</f>
        <v>1.4</v>
      </c>
      <c r="C1" s="312" t="str">
        <f>'วิทย์ คณิต เข้มข้น'!B5</f>
        <v>ห้องเรียนพิเศษวิทยาศาสตร์ คณิตศาสตร์แบบเข้มข้น (ISM)</v>
      </c>
      <c r="D1" s="312"/>
      <c r="E1" s="312"/>
    </row>
    <row r="2" spans="1:5" s="49" customFormat="1" ht="21.75" customHeight="1">
      <c r="A2" s="48" t="s">
        <v>5</v>
      </c>
      <c r="B2" s="48" t="str">
        <f>'วิทย์ คณิต เข้มข้น'!A27</f>
        <v>1.4.22</v>
      </c>
      <c r="C2" s="312">
        <f>'วิทย์ คณิต เข้มข้น'!B27</f>
        <v>0</v>
      </c>
      <c r="D2" s="312"/>
      <c r="E2" s="312"/>
    </row>
    <row r="3" spans="3:5" ht="22.5" customHeight="1">
      <c r="C3" s="8" t="s">
        <v>7</v>
      </c>
      <c r="D3" s="12">
        <f>'วิทย์ คณิต เข้มข้น'!D27</f>
        <v>0</v>
      </c>
      <c r="E3" s="22" t="s">
        <v>10</v>
      </c>
    </row>
    <row r="4" spans="1:5" ht="22.5" customHeight="1">
      <c r="A4" s="305" t="s">
        <v>32</v>
      </c>
      <c r="B4" s="305"/>
      <c r="C4" s="8" t="s">
        <v>8</v>
      </c>
      <c r="D4" s="25">
        <f>SUM(D8:D37)</f>
        <v>0</v>
      </c>
      <c r="E4" s="23" t="s">
        <v>10</v>
      </c>
    </row>
    <row r="5" spans="1:5" ht="22.5" customHeight="1">
      <c r="A5" s="313" t="s">
        <v>33</v>
      </c>
      <c r="B5" s="313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101"/>
      <c r="B8" s="102"/>
      <c r="C8" s="103"/>
      <c r="D8" s="104"/>
      <c r="E8" s="174"/>
    </row>
    <row r="9" spans="1:5" ht="21">
      <c r="A9" s="101"/>
      <c r="B9" s="102"/>
      <c r="C9" s="103"/>
      <c r="D9" s="104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50</v>
      </c>
      <c r="B1" s="48">
        <f>'วิทย์ คณิต เข้มข้น'!A5</f>
        <v>1.4</v>
      </c>
      <c r="C1" s="312" t="str">
        <f>'วิทย์ คณิต เข้มข้น'!B5</f>
        <v>ห้องเรียนพิเศษวิทยาศาสตร์ คณิตศาสตร์แบบเข้มข้น (ISM)</v>
      </c>
      <c r="D1" s="312"/>
      <c r="E1" s="312"/>
    </row>
    <row r="2" spans="1:5" s="49" customFormat="1" ht="21.75" customHeight="1">
      <c r="A2" s="48" t="s">
        <v>5</v>
      </c>
      <c r="B2" s="48" t="str">
        <f>'วิทย์ คณิต เข้มข้น'!A28</f>
        <v>1.4.23</v>
      </c>
      <c r="C2" s="312">
        <f>'วิทย์ คณิต เข้มข้น'!B28</f>
        <v>0</v>
      </c>
      <c r="D2" s="312"/>
      <c r="E2" s="312"/>
    </row>
    <row r="3" spans="3:5" ht="22.5" customHeight="1">
      <c r="C3" s="8" t="s">
        <v>7</v>
      </c>
      <c r="D3" s="12">
        <f>'วิทย์ คณิต เข้มข้น'!D28</f>
        <v>0</v>
      </c>
      <c r="E3" s="22" t="s">
        <v>10</v>
      </c>
    </row>
    <row r="4" spans="1:5" ht="22.5" customHeight="1">
      <c r="A4" s="305" t="s">
        <v>32</v>
      </c>
      <c r="B4" s="305"/>
      <c r="C4" s="8" t="s">
        <v>8</v>
      </c>
      <c r="D4" s="25">
        <f>SUM(D8:D37)</f>
        <v>0</v>
      </c>
      <c r="E4" s="23" t="s">
        <v>10</v>
      </c>
    </row>
    <row r="5" spans="1:5" ht="22.5" customHeight="1">
      <c r="A5" s="313" t="s">
        <v>33</v>
      </c>
      <c r="B5" s="313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900CC"/>
  </sheetPr>
  <dimension ref="A1:I36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>
        <f>MP!A5</f>
        <v>1.1</v>
      </c>
      <c r="C1" s="295" t="str">
        <f>MP!B5</f>
        <v>ห้องเรียนพิเศษโปรแกรมพหุภาษา (MP)</v>
      </c>
      <c r="D1" s="295"/>
      <c r="E1" s="295"/>
    </row>
    <row r="2" spans="1:5" ht="21">
      <c r="A2" s="42" t="s">
        <v>5</v>
      </c>
      <c r="B2" s="44" t="str">
        <f>MP!A14</f>
        <v>1.1.9</v>
      </c>
      <c r="C2" s="296" t="str">
        <f>MP!B14</f>
        <v>ค่ายสานสัมพันธ์พี่น้องห้อง HUB</v>
      </c>
      <c r="D2" s="296"/>
      <c r="E2" s="296"/>
    </row>
    <row r="3" spans="3:5" ht="22.5" customHeight="1">
      <c r="C3" s="8" t="s">
        <v>7</v>
      </c>
      <c r="D3" s="12">
        <f>MP!D14</f>
        <v>60000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</f>
        <v>21700</v>
      </c>
      <c r="E4" s="23" t="s">
        <v>10</v>
      </c>
    </row>
    <row r="5" spans="1:9" ht="22.5" customHeight="1">
      <c r="A5" s="293" t="s">
        <v>33</v>
      </c>
      <c r="B5" s="294"/>
      <c r="C5" s="8" t="s">
        <v>9</v>
      </c>
      <c r="D5" s="11">
        <f>D3-D4</f>
        <v>38300</v>
      </c>
      <c r="E5" s="24" t="s">
        <v>10</v>
      </c>
      <c r="I5" s="99"/>
    </row>
    <row r="6" ht="12" customHeight="1">
      <c r="I6" s="99"/>
    </row>
    <row r="7" spans="1:9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  <c r="I7" s="100"/>
    </row>
    <row r="8" spans="1:9" ht="21">
      <c r="A8" s="7">
        <v>24117</v>
      </c>
      <c r="B8" s="4"/>
      <c r="C8" s="5" t="s">
        <v>405</v>
      </c>
      <c r="D8" s="26">
        <v>6435</v>
      </c>
      <c r="E8" s="5"/>
      <c r="I8" s="99"/>
    </row>
    <row r="9" spans="1:9" ht="21">
      <c r="A9" s="7"/>
      <c r="B9" s="4"/>
      <c r="C9" s="5" t="s">
        <v>306</v>
      </c>
      <c r="D9" s="27">
        <v>5850</v>
      </c>
      <c r="E9" s="5"/>
      <c r="I9" s="99"/>
    </row>
    <row r="10" spans="1:9" ht="21">
      <c r="A10" s="7"/>
      <c r="B10" s="4"/>
      <c r="C10" s="5" t="s">
        <v>406</v>
      </c>
      <c r="D10" s="27">
        <v>1265</v>
      </c>
      <c r="E10" s="5"/>
      <c r="I10" s="100"/>
    </row>
    <row r="11" spans="1:9" ht="21">
      <c r="A11" s="7"/>
      <c r="B11" s="4"/>
      <c r="C11" s="5" t="s">
        <v>407</v>
      </c>
      <c r="D11" s="27">
        <v>1150</v>
      </c>
      <c r="E11" s="5"/>
      <c r="I11" s="98"/>
    </row>
    <row r="12" spans="1:5" ht="21">
      <c r="A12" s="7"/>
      <c r="B12" s="4"/>
      <c r="C12" s="5" t="s">
        <v>316</v>
      </c>
      <c r="D12" s="27">
        <v>1000</v>
      </c>
      <c r="E12" s="5"/>
    </row>
    <row r="13" spans="1:5" ht="21">
      <c r="A13" s="7"/>
      <c r="B13" s="4"/>
      <c r="C13" s="5" t="s">
        <v>408</v>
      </c>
      <c r="D13" s="27">
        <v>6000</v>
      </c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A5:B5"/>
    <mergeCell ref="C1:E1"/>
    <mergeCell ref="C2:E2"/>
    <mergeCell ref="A4:B4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horizontalDpi="300" verticalDpi="300" orientation="portrait" paperSize="9" r:id="rId1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FF00"/>
  </sheetPr>
  <dimension ref="A1:G29"/>
  <sheetViews>
    <sheetView zoomScale="115" zoomScaleNormal="115" zoomScalePageLayoutView="0" workbookViewId="0" topLeftCell="A1">
      <selection activeCell="B6" sqref="B6"/>
    </sheetView>
  </sheetViews>
  <sheetFormatPr defaultColWidth="9.00390625" defaultRowHeight="15"/>
  <cols>
    <col min="1" max="1" width="5.140625" style="10" customWidth="1"/>
    <col min="2" max="2" width="46.8515625" style="9" customWidth="1"/>
    <col min="3" max="3" width="31.421875" style="9" customWidth="1"/>
    <col min="4" max="4" width="16.00390625" style="9" customWidth="1"/>
    <col min="5" max="5" width="15.140625" style="9" customWidth="1"/>
    <col min="6" max="6" width="15.8515625" style="9" customWidth="1"/>
    <col min="7" max="7" width="11.8515625" style="9" customWidth="1"/>
    <col min="8" max="9" width="12.00390625" style="9" customWidth="1"/>
    <col min="10" max="11" width="9.00390625" style="9" customWidth="1"/>
    <col min="12" max="12" width="13.421875" style="9" customWidth="1"/>
    <col min="13" max="16384" width="9.00390625" style="9" customWidth="1"/>
  </cols>
  <sheetData>
    <row r="1" spans="1:7" ht="24" customHeight="1">
      <c r="A1" s="310" t="s">
        <v>11</v>
      </c>
      <c r="B1" s="310"/>
      <c r="C1" s="310"/>
      <c r="D1" s="310"/>
      <c r="E1" s="310"/>
      <c r="F1" s="310"/>
      <c r="G1" s="310"/>
    </row>
    <row r="2" spans="1:7" ht="21">
      <c r="A2" s="311" t="s">
        <v>236</v>
      </c>
      <c r="B2" s="311"/>
      <c r="C2" s="311"/>
      <c r="D2" s="311"/>
      <c r="E2" s="311"/>
      <c r="F2" s="311"/>
      <c r="G2" s="311"/>
    </row>
    <row r="3" spans="1:6" ht="9" customHeight="1">
      <c r="A3" s="117"/>
      <c r="B3" s="118"/>
      <c r="C3" s="17"/>
      <c r="D3" s="17"/>
      <c r="E3" s="119"/>
      <c r="F3" s="17"/>
    </row>
    <row r="4" spans="1:7" ht="24.75" customHeight="1">
      <c r="A4" s="120" t="s">
        <v>1</v>
      </c>
      <c r="B4" s="120" t="s">
        <v>12</v>
      </c>
      <c r="C4" s="121" t="s">
        <v>13</v>
      </c>
      <c r="D4" s="121" t="s">
        <v>29</v>
      </c>
      <c r="E4" s="120" t="s">
        <v>8</v>
      </c>
      <c r="F4" s="122" t="s">
        <v>9</v>
      </c>
      <c r="G4" s="122" t="s">
        <v>4</v>
      </c>
    </row>
    <row r="5" spans="1:7" ht="19.5" customHeight="1">
      <c r="A5" s="130">
        <f>สรุปงบประมาณตามลำดับ!A11</f>
        <v>1.5</v>
      </c>
      <c r="B5" s="130" t="str">
        <f>สรุปงบประมาณตามลำดับ!B11</f>
        <v>ค่าจ้างครูและบุคลากร</v>
      </c>
      <c r="C5" s="223"/>
      <c r="D5" s="136">
        <f>SUM(D6:D15)</f>
        <v>7310800</v>
      </c>
      <c r="E5" s="136">
        <f>SUM(E6:E15)</f>
        <v>2030015</v>
      </c>
      <c r="F5" s="132">
        <f>D5-E5</f>
        <v>5280785</v>
      </c>
      <c r="G5" s="132"/>
    </row>
    <row r="6" spans="1:7" s="137" customFormat="1" ht="23.25" customHeight="1">
      <c r="A6" s="224" t="s">
        <v>110</v>
      </c>
      <c r="B6" s="225" t="s">
        <v>239</v>
      </c>
      <c r="C6" s="226"/>
      <c r="D6" s="243">
        <f>สรุปงบประมาณตามลำดับ!C11</f>
        <v>7310800</v>
      </c>
      <c r="E6" s="14">
        <f>'1.5.1'!D4</f>
        <v>2030015</v>
      </c>
      <c r="F6" s="89">
        <f>'1.5.1'!D5</f>
        <v>5280785</v>
      </c>
      <c r="G6" s="180"/>
    </row>
    <row r="7" spans="1:7" s="137" customFormat="1" ht="22.5" customHeight="1">
      <c r="A7" s="224" t="s">
        <v>177</v>
      </c>
      <c r="B7" s="225"/>
      <c r="C7" s="226"/>
      <c r="D7" s="14"/>
      <c r="E7" s="227">
        <f>'1.5.2'!D4</f>
        <v>0</v>
      </c>
      <c r="F7" s="228"/>
      <c r="G7" s="109"/>
    </row>
    <row r="8" spans="1:7" s="137" customFormat="1" ht="22.5" customHeight="1">
      <c r="A8" s="224" t="s">
        <v>178</v>
      </c>
      <c r="B8" s="225"/>
      <c r="C8" s="226"/>
      <c r="D8" s="14"/>
      <c r="E8" s="227">
        <f>'1.5.3'!D4</f>
        <v>0</v>
      </c>
      <c r="F8" s="228"/>
      <c r="G8" s="109"/>
    </row>
    <row r="9" spans="1:7" s="137" customFormat="1" ht="45" customHeight="1">
      <c r="A9" s="224" t="s">
        <v>179</v>
      </c>
      <c r="B9" s="225"/>
      <c r="C9" s="226"/>
      <c r="D9" s="14"/>
      <c r="E9" s="227">
        <f>'1.5.4'!D4</f>
        <v>0</v>
      </c>
      <c r="F9" s="228"/>
      <c r="G9" s="109"/>
    </row>
    <row r="10" spans="1:7" s="137" customFormat="1" ht="22.5" customHeight="1">
      <c r="A10" s="224" t="s">
        <v>180</v>
      </c>
      <c r="B10" s="225"/>
      <c r="C10" s="103"/>
      <c r="D10" s="14"/>
      <c r="E10" s="231">
        <f>'1.5.5'!D4</f>
        <v>0</v>
      </c>
      <c r="F10" s="110"/>
      <c r="G10" s="109"/>
    </row>
    <row r="11" spans="1:7" s="137" customFormat="1" ht="22.5" customHeight="1">
      <c r="A11" s="224" t="s">
        <v>181</v>
      </c>
      <c r="B11" s="225"/>
      <c r="C11" s="103"/>
      <c r="D11" s="14"/>
      <c r="E11" s="231">
        <f>'1.5.6'!D4</f>
        <v>0</v>
      </c>
      <c r="F11" s="110"/>
      <c r="G11" s="110"/>
    </row>
    <row r="12" spans="1:7" s="137" customFormat="1" ht="22.5" customHeight="1">
      <c r="A12" s="133" t="s">
        <v>240</v>
      </c>
      <c r="B12" s="134"/>
      <c r="C12" s="103"/>
      <c r="D12" s="14"/>
      <c r="E12" s="40"/>
      <c r="F12" s="110"/>
      <c r="G12" s="110"/>
    </row>
    <row r="13" spans="1:7" s="137" customFormat="1" ht="22.5" customHeight="1">
      <c r="A13" s="133"/>
      <c r="B13" s="134"/>
      <c r="C13" s="103"/>
      <c r="D13" s="14"/>
      <c r="E13" s="40"/>
      <c r="F13" s="110"/>
      <c r="G13" s="110"/>
    </row>
    <row r="14" spans="1:7" s="137" customFormat="1" ht="22.5" customHeight="1">
      <c r="A14" s="133"/>
      <c r="B14" s="134"/>
      <c r="C14" s="103"/>
      <c r="D14" s="14"/>
      <c r="E14" s="40"/>
      <c r="F14" s="110"/>
      <c r="G14" s="110"/>
    </row>
    <row r="15" spans="1:7" s="137" customFormat="1" ht="22.5" customHeight="1">
      <c r="A15" s="133"/>
      <c r="B15" s="134"/>
      <c r="C15" s="103"/>
      <c r="D15" s="14"/>
      <c r="E15" s="40"/>
      <c r="F15" s="110"/>
      <c r="G15" s="110"/>
    </row>
    <row r="16" ht="20.25">
      <c r="A16" s="9"/>
    </row>
    <row r="17" spans="1:7" ht="24" customHeight="1">
      <c r="A17" s="289" t="s">
        <v>34</v>
      </c>
      <c r="B17" s="289"/>
      <c r="C17" s="289"/>
      <c r="D17" s="289"/>
      <c r="E17" s="289"/>
      <c r="F17" s="289"/>
      <c r="G17" s="289"/>
    </row>
    <row r="18" spans="1:7" ht="21">
      <c r="A18" s="9"/>
      <c r="E18" s="290" t="s">
        <v>43</v>
      </c>
      <c r="F18" s="290"/>
      <c r="G18" s="290"/>
    </row>
    <row r="19" ht="20.25">
      <c r="A19" s="9"/>
    </row>
    <row r="20" ht="20.25">
      <c r="A20" s="9"/>
    </row>
    <row r="21" ht="20.25">
      <c r="A21" s="9"/>
    </row>
    <row r="22" ht="20.25">
      <c r="A22" s="9"/>
    </row>
    <row r="23" ht="20.25">
      <c r="A23" s="9"/>
    </row>
    <row r="24" ht="20.25">
      <c r="A24" s="9"/>
    </row>
    <row r="25" ht="20.25">
      <c r="A25" s="9"/>
    </row>
    <row r="26" ht="20.25">
      <c r="A26" s="9"/>
    </row>
    <row r="27" ht="20.25">
      <c r="A27" s="9"/>
    </row>
    <row r="28" ht="20.25">
      <c r="A28" s="9"/>
    </row>
    <row r="29" ht="20.25">
      <c r="A29" s="9"/>
    </row>
  </sheetData>
  <sheetProtection/>
  <mergeCells count="4">
    <mergeCell ref="A17:G17"/>
    <mergeCell ref="E18:G18"/>
    <mergeCell ref="A1:G1"/>
    <mergeCell ref="A2:G2"/>
  </mergeCells>
  <hyperlinks>
    <hyperlink ref="E18:G18" location="สรุปงบประมาณตามลำดับ!A1" display="คลิกเพื่อกลับหน้าสรุปงบประมาณ"/>
    <hyperlink ref="A6:B6" location="'1.5.1'!A1" display="1.5.1"/>
    <hyperlink ref="A7:B7" location="'1.5.2'!A1" display="1.5.2"/>
    <hyperlink ref="A8:B8" location="'1.5.3'!A1" display="1.5.3"/>
    <hyperlink ref="A11:B11" location="'1.5.6'!A1" display="1.5.6"/>
    <hyperlink ref="A10:B10" location="'1.5.5'!A1" display="1.5.5"/>
  </hyperlinks>
  <printOptions horizontalCentered="1"/>
  <pageMargins left="0.35433070866141736" right="0.1968503937007874" top="0.4330708661417323" bottom="0.4330708661417323" header="0.31496062992125984" footer="0.31496062992125984"/>
  <pageSetup fitToWidth="0" horizontalDpi="300" verticalDpi="300" orientation="landscape" paperSize="9" scale="75" r:id="rId1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5"/>
  <sheetViews>
    <sheetView zoomScale="115" zoomScaleNormal="115"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8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ค่าจ้างครูและบุคลากร!A5</f>
        <v>1.5</v>
      </c>
      <c r="C1" s="312" t="str">
        <f>ค่าจ้างครูและบุคลากร!B5</f>
        <v>ค่าจ้างครูและบุคลากร</v>
      </c>
      <c r="D1" s="312"/>
      <c r="E1" s="312"/>
    </row>
    <row r="2" spans="1:5" s="49" customFormat="1" ht="21.75" customHeight="1">
      <c r="A2" s="48" t="s">
        <v>5</v>
      </c>
      <c r="B2" s="48" t="str">
        <f>ค่าจ้างครูและบุคลากร!A7</f>
        <v>1.5.2</v>
      </c>
      <c r="C2" s="312">
        <f>ค่าจ้างครูและบุคลากร!B7</f>
        <v>0</v>
      </c>
      <c r="D2" s="312"/>
      <c r="E2" s="312"/>
    </row>
    <row r="3" spans="3:5" ht="22.5" customHeight="1">
      <c r="C3" s="8" t="s">
        <v>7</v>
      </c>
      <c r="D3" s="12">
        <f>ค่าจ้างครูและบุคลากร!D7</f>
        <v>0</v>
      </c>
      <c r="E3" s="22" t="s">
        <v>10</v>
      </c>
    </row>
    <row r="4" spans="1:5" ht="22.5" customHeight="1">
      <c r="A4" s="314" t="s">
        <v>32</v>
      </c>
      <c r="B4" s="314"/>
      <c r="C4" s="8" t="s">
        <v>8</v>
      </c>
      <c r="D4" s="25">
        <f>SUM(D8:D35)</f>
        <v>0</v>
      </c>
      <c r="E4" s="23" t="s">
        <v>10</v>
      </c>
    </row>
    <row r="5" spans="1:5" ht="22.5" customHeight="1">
      <c r="A5" s="313" t="s">
        <v>33</v>
      </c>
      <c r="B5" s="313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9" ht="21">
      <c r="A8" s="7"/>
      <c r="B8" s="4"/>
      <c r="C8" s="5" t="s">
        <v>241</v>
      </c>
      <c r="D8" s="27"/>
      <c r="E8" s="5"/>
      <c r="I8" s="1">
        <f aca="true" t="shared" si="0" ref="I8:I17">SUM(G8:H8)</f>
        <v>0</v>
      </c>
    </row>
    <row r="9" spans="1:9" ht="21">
      <c r="A9" s="7"/>
      <c r="B9" s="4"/>
      <c r="C9" s="5" t="s">
        <v>242</v>
      </c>
      <c r="D9" s="27"/>
      <c r="E9" s="5"/>
      <c r="I9" s="1">
        <f t="shared" si="0"/>
        <v>0</v>
      </c>
    </row>
    <row r="10" spans="1:9" ht="21">
      <c r="A10" s="7"/>
      <c r="B10" s="4"/>
      <c r="C10" s="5" t="s">
        <v>243</v>
      </c>
      <c r="D10" s="27"/>
      <c r="E10" s="5"/>
      <c r="I10" s="1">
        <f t="shared" si="0"/>
        <v>0</v>
      </c>
    </row>
    <row r="11" spans="1:9" ht="21">
      <c r="A11" s="7"/>
      <c r="B11" s="4"/>
      <c r="C11" s="5" t="s">
        <v>244</v>
      </c>
      <c r="D11" s="27"/>
      <c r="E11" s="5"/>
      <c r="I11" s="1">
        <f t="shared" si="0"/>
        <v>0</v>
      </c>
    </row>
    <row r="12" spans="1:9" ht="21">
      <c r="A12" s="7"/>
      <c r="B12" s="4"/>
      <c r="C12" s="5" t="s">
        <v>245</v>
      </c>
      <c r="D12" s="27"/>
      <c r="E12" s="5"/>
      <c r="I12" s="1">
        <f t="shared" si="0"/>
        <v>0</v>
      </c>
    </row>
    <row r="13" spans="1:9" ht="21">
      <c r="A13" s="7"/>
      <c r="B13" s="4"/>
      <c r="C13" s="5" t="s">
        <v>246</v>
      </c>
      <c r="D13" s="27"/>
      <c r="E13" s="5"/>
      <c r="I13" s="1">
        <f t="shared" si="0"/>
        <v>0</v>
      </c>
    </row>
    <row r="14" spans="1:9" ht="21">
      <c r="A14" s="7"/>
      <c r="B14" s="4"/>
      <c r="C14" s="5" t="s">
        <v>247</v>
      </c>
      <c r="D14" s="27"/>
      <c r="E14" s="5"/>
      <c r="I14" s="1">
        <f t="shared" si="0"/>
        <v>0</v>
      </c>
    </row>
    <row r="15" spans="1:9" ht="21">
      <c r="A15" s="7"/>
      <c r="B15" s="4"/>
      <c r="C15" s="5" t="s">
        <v>248</v>
      </c>
      <c r="D15" s="27"/>
      <c r="E15" s="5"/>
      <c r="I15" s="1">
        <f t="shared" si="0"/>
        <v>0</v>
      </c>
    </row>
    <row r="16" spans="1:9" ht="21">
      <c r="A16" s="7"/>
      <c r="B16" s="4"/>
      <c r="C16" s="5" t="s">
        <v>201</v>
      </c>
      <c r="D16" s="27"/>
      <c r="E16" s="5"/>
      <c r="I16" s="1">
        <f t="shared" si="0"/>
        <v>0</v>
      </c>
    </row>
    <row r="17" spans="1:9" ht="21">
      <c r="A17" s="7"/>
      <c r="B17" s="4"/>
      <c r="C17" s="5" t="s">
        <v>202</v>
      </c>
      <c r="D17" s="27"/>
      <c r="E17" s="5"/>
      <c r="I17" s="1">
        <f t="shared" si="0"/>
        <v>0</v>
      </c>
    </row>
    <row r="18" spans="1:9" ht="21" customHeight="1">
      <c r="A18" s="7"/>
      <c r="B18" s="4"/>
      <c r="C18" s="5" t="s">
        <v>203</v>
      </c>
      <c r="D18" s="104"/>
      <c r="E18" s="5"/>
      <c r="G18" s="222"/>
      <c r="H18" s="222"/>
      <c r="I18" s="222">
        <f>SUM(G18:H18)</f>
        <v>0</v>
      </c>
    </row>
    <row r="19" spans="1:5" ht="21">
      <c r="A19" s="7"/>
      <c r="B19" s="4"/>
      <c r="C19" s="5" t="s">
        <v>204</v>
      </c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ค่าจ้างบุคลากร!A1" display="คลิกกลับ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="115" zoomScaleNormal="115"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8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ค่าจ้างครูและบุคลากร!A5</f>
        <v>1.5</v>
      </c>
      <c r="C1" s="312" t="str">
        <f>ค่าจ้างครูและบุคลากร!B5</f>
        <v>ค่าจ้างครูและบุคลากร</v>
      </c>
      <c r="D1" s="312"/>
      <c r="E1" s="312"/>
    </row>
    <row r="2" spans="1:5" s="49" customFormat="1" ht="21.75" customHeight="1">
      <c r="A2" s="48" t="s">
        <v>5</v>
      </c>
      <c r="B2" s="48" t="str">
        <f>ค่าจ้างครูและบุคลากร!A6</f>
        <v>1.5.1</v>
      </c>
      <c r="C2" s="312" t="str">
        <f>ค่าจ้างครูและบุคลากร!B6</f>
        <v>ค่าจ้างครูและบุคลากร</v>
      </c>
      <c r="D2" s="312"/>
      <c r="E2" s="312"/>
    </row>
    <row r="3" spans="3:5" ht="22.5" customHeight="1">
      <c r="C3" s="8" t="s">
        <v>7</v>
      </c>
      <c r="D3" s="12">
        <f>ค่าจ้างครูและบุคลากร!D6</f>
        <v>7310800</v>
      </c>
      <c r="E3" s="22" t="s">
        <v>10</v>
      </c>
    </row>
    <row r="4" spans="1:5" ht="22.5" customHeight="1">
      <c r="A4" s="315" t="s">
        <v>32</v>
      </c>
      <c r="B4" s="315"/>
      <c r="C4" s="8" t="s">
        <v>8</v>
      </c>
      <c r="D4" s="25">
        <f>SUM(D8:D37)</f>
        <v>2030015</v>
      </c>
      <c r="E4" s="23" t="s">
        <v>10</v>
      </c>
    </row>
    <row r="5" spans="1:5" ht="22.5" customHeight="1">
      <c r="A5" s="313" t="s">
        <v>33</v>
      </c>
      <c r="B5" s="313"/>
      <c r="C5" s="8" t="s">
        <v>9</v>
      </c>
      <c r="D5" s="11">
        <f>D3-D4</f>
        <v>5280785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 t="s">
        <v>241</v>
      </c>
      <c r="D8" s="26">
        <v>544205</v>
      </c>
      <c r="E8" s="5"/>
    </row>
    <row r="9" spans="1:5" ht="21">
      <c r="A9" s="7"/>
      <c r="B9" s="4"/>
      <c r="C9" s="5" t="s">
        <v>242</v>
      </c>
      <c r="D9" s="27">
        <v>575485</v>
      </c>
      <c r="E9" s="5"/>
    </row>
    <row r="10" spans="1:5" ht="21">
      <c r="A10" s="7"/>
      <c r="B10" s="4"/>
      <c r="C10" s="5" t="s">
        <v>243</v>
      </c>
      <c r="D10" s="27">
        <v>576485</v>
      </c>
      <c r="E10" s="5"/>
    </row>
    <row r="11" spans="1:5" ht="21">
      <c r="A11" s="7"/>
      <c r="B11" s="4"/>
      <c r="C11" s="5" t="s">
        <v>244</v>
      </c>
      <c r="D11" s="27"/>
      <c r="E11" s="5"/>
    </row>
    <row r="12" spans="1:5" ht="21">
      <c r="A12" s="7"/>
      <c r="B12" s="4"/>
      <c r="C12" s="5" t="s">
        <v>245</v>
      </c>
      <c r="D12" s="27"/>
      <c r="E12" s="5"/>
    </row>
    <row r="13" spans="1:5" ht="21">
      <c r="A13" s="7"/>
      <c r="B13" s="4"/>
      <c r="C13" s="5" t="s">
        <v>246</v>
      </c>
      <c r="D13" s="27"/>
      <c r="E13" s="5"/>
    </row>
    <row r="14" spans="1:5" ht="21">
      <c r="A14" s="7"/>
      <c r="B14" s="4"/>
      <c r="C14" s="5" t="s">
        <v>247</v>
      </c>
      <c r="D14" s="27"/>
      <c r="E14" s="5"/>
    </row>
    <row r="15" spans="1:5" ht="21">
      <c r="A15" s="7"/>
      <c r="B15" s="4"/>
      <c r="C15" s="5" t="s">
        <v>248</v>
      </c>
      <c r="D15" s="27"/>
      <c r="E15" s="5"/>
    </row>
    <row r="16" spans="1:5" ht="21">
      <c r="A16" s="7"/>
      <c r="B16" s="4"/>
      <c r="C16" s="5" t="s">
        <v>201</v>
      </c>
      <c r="D16" s="27"/>
      <c r="E16" s="5"/>
    </row>
    <row r="17" spans="1:5" ht="21">
      <c r="A17" s="7"/>
      <c r="B17" s="4"/>
      <c r="C17" s="5" t="s">
        <v>202</v>
      </c>
      <c r="D17" s="27"/>
      <c r="E17" s="5"/>
    </row>
    <row r="18" spans="1:5" ht="21">
      <c r="A18" s="7"/>
      <c r="B18" s="4"/>
      <c r="C18" s="5" t="s">
        <v>203</v>
      </c>
      <c r="D18" s="27"/>
      <c r="E18" s="5"/>
    </row>
    <row r="19" spans="1:5" ht="21">
      <c r="A19" s="7"/>
      <c r="B19" s="4"/>
      <c r="C19" s="5" t="s">
        <v>204</v>
      </c>
      <c r="D19" s="27"/>
      <c r="E19" s="5"/>
    </row>
    <row r="20" spans="1:9" ht="45.75" customHeight="1">
      <c r="A20" s="7"/>
      <c r="B20" s="4"/>
      <c r="C20" s="103" t="s">
        <v>323</v>
      </c>
      <c r="D20" s="104">
        <v>333840</v>
      </c>
      <c r="E20" s="5"/>
      <c r="G20" s="222"/>
      <c r="H20" s="222"/>
      <c r="I20" s="222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ค่าจ้างครูและบุคลากร!A1" display="คลิกกลับ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FF00"/>
  </sheetPr>
  <dimension ref="A1:I35"/>
  <sheetViews>
    <sheetView zoomScale="115" zoomScaleNormal="115" zoomScalePageLayoutView="0" workbookViewId="0" topLeftCell="A1">
      <selection activeCell="G9" sqref="G9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8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ค่าจ้างครูและบุคลากร!A5</f>
        <v>1.5</v>
      </c>
      <c r="C1" s="312" t="str">
        <f>ค่าจ้างครูและบุคลากร!B5</f>
        <v>ค่าจ้างครูและบุคลากร</v>
      </c>
      <c r="D1" s="312"/>
      <c r="E1" s="312"/>
    </row>
    <row r="2" spans="1:5" s="49" customFormat="1" ht="21.75" customHeight="1">
      <c r="A2" s="48" t="s">
        <v>5</v>
      </c>
      <c r="B2" s="48" t="str">
        <f>ค่าจ้างครูและบุคลากร!A8</f>
        <v>1.5.3</v>
      </c>
      <c r="C2" s="312">
        <f>ค่าจ้างครูและบุคลากร!B8</f>
        <v>0</v>
      </c>
      <c r="D2" s="312"/>
      <c r="E2" s="312"/>
    </row>
    <row r="3" spans="3:5" ht="22.5" customHeight="1">
      <c r="C3" s="8" t="s">
        <v>7</v>
      </c>
      <c r="D3" s="12">
        <f>ค่าจ้างครูและบุคลากร!D8</f>
        <v>0</v>
      </c>
      <c r="E3" s="22" t="s">
        <v>10</v>
      </c>
    </row>
    <row r="4" spans="1:5" ht="22.5" customHeight="1">
      <c r="A4" s="314" t="s">
        <v>32</v>
      </c>
      <c r="B4" s="314"/>
      <c r="C4" s="8" t="s">
        <v>8</v>
      </c>
      <c r="D4" s="25">
        <f>SUM(D8:D35)</f>
        <v>0</v>
      </c>
      <c r="E4" s="23" t="s">
        <v>10</v>
      </c>
    </row>
    <row r="5" spans="1:5" ht="22.5" customHeight="1">
      <c r="A5" s="313" t="s">
        <v>33</v>
      </c>
      <c r="B5" s="313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9" ht="21">
      <c r="A8" s="7"/>
      <c r="B8" s="4"/>
      <c r="C8" s="174" t="s">
        <v>241</v>
      </c>
      <c r="D8" s="27"/>
      <c r="E8" s="5"/>
      <c r="I8" s="1">
        <f aca="true" t="shared" si="0" ref="I8:I17">SUM(G8:H8)</f>
        <v>0</v>
      </c>
    </row>
    <row r="9" spans="1:9" ht="21">
      <c r="A9" s="7"/>
      <c r="B9" s="4"/>
      <c r="C9" s="174" t="s">
        <v>242</v>
      </c>
      <c r="D9" s="27"/>
      <c r="E9" s="5"/>
      <c r="I9" s="1">
        <f t="shared" si="0"/>
        <v>0</v>
      </c>
    </row>
    <row r="10" spans="1:9" ht="21">
      <c r="A10" s="7"/>
      <c r="B10" s="4"/>
      <c r="C10" s="174" t="s">
        <v>243</v>
      </c>
      <c r="D10" s="27"/>
      <c r="E10" s="5"/>
      <c r="I10" s="1">
        <f t="shared" si="0"/>
        <v>0</v>
      </c>
    </row>
    <row r="11" spans="1:9" ht="21">
      <c r="A11" s="7"/>
      <c r="B11" s="4"/>
      <c r="C11" s="174" t="s">
        <v>244</v>
      </c>
      <c r="D11" s="27"/>
      <c r="E11" s="5"/>
      <c r="I11" s="1">
        <f t="shared" si="0"/>
        <v>0</v>
      </c>
    </row>
    <row r="12" spans="1:9" ht="21">
      <c r="A12" s="7"/>
      <c r="B12" s="4"/>
      <c r="C12" s="174" t="s">
        <v>245</v>
      </c>
      <c r="D12" s="27"/>
      <c r="E12" s="5"/>
      <c r="I12" s="1">
        <f t="shared" si="0"/>
        <v>0</v>
      </c>
    </row>
    <row r="13" spans="1:9" ht="21">
      <c r="A13" s="7"/>
      <c r="B13" s="4"/>
      <c r="C13" s="174" t="s">
        <v>246</v>
      </c>
      <c r="D13" s="27"/>
      <c r="E13" s="5"/>
      <c r="I13" s="1">
        <f t="shared" si="0"/>
        <v>0</v>
      </c>
    </row>
    <row r="14" spans="1:9" ht="21">
      <c r="A14" s="7"/>
      <c r="B14" s="4"/>
      <c r="C14" s="174" t="s">
        <v>247</v>
      </c>
      <c r="D14" s="27"/>
      <c r="E14" s="5"/>
      <c r="I14" s="1">
        <f t="shared" si="0"/>
        <v>0</v>
      </c>
    </row>
    <row r="15" spans="1:9" ht="21">
      <c r="A15" s="7"/>
      <c r="B15" s="4"/>
      <c r="C15" s="174" t="s">
        <v>248</v>
      </c>
      <c r="D15" s="27"/>
      <c r="E15" s="5"/>
      <c r="I15" s="1">
        <f t="shared" si="0"/>
        <v>0</v>
      </c>
    </row>
    <row r="16" spans="1:9" ht="21">
      <c r="A16" s="7"/>
      <c r="B16" s="4"/>
      <c r="C16" s="174" t="s">
        <v>201</v>
      </c>
      <c r="D16" s="27"/>
      <c r="E16" s="5"/>
      <c r="I16" s="1">
        <f t="shared" si="0"/>
        <v>0</v>
      </c>
    </row>
    <row r="17" spans="1:9" ht="21">
      <c r="A17" s="7"/>
      <c r="B17" s="4"/>
      <c r="C17" s="174" t="s">
        <v>202</v>
      </c>
      <c r="D17" s="27"/>
      <c r="E17" s="5"/>
      <c r="I17" s="1">
        <f t="shared" si="0"/>
        <v>0</v>
      </c>
    </row>
    <row r="18" spans="1:9" ht="22.5" customHeight="1">
      <c r="A18" s="7"/>
      <c r="B18" s="4"/>
      <c r="C18" s="174" t="s">
        <v>203</v>
      </c>
      <c r="D18" s="104"/>
      <c r="E18" s="5"/>
      <c r="G18" s="222"/>
      <c r="H18" s="222"/>
      <c r="I18" s="222">
        <f>SUM(G18:H18)</f>
        <v>0</v>
      </c>
    </row>
    <row r="19" spans="1:5" ht="21">
      <c r="A19" s="7"/>
      <c r="B19" s="4"/>
      <c r="C19" s="174" t="s">
        <v>204</v>
      </c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ค่าจ้างบุคลากร!A1" display="คลิกกลับ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="115" zoomScaleNormal="115" zoomScalePageLayoutView="0" workbookViewId="0" topLeftCell="A1">
      <selection activeCell="G8" sqref="G8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8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ค่าจ้างครูและบุคลากร!A5</f>
        <v>1.5</v>
      </c>
      <c r="C1" s="312" t="str">
        <f>ค่าจ้างครูและบุคลากร!B5</f>
        <v>ค่าจ้างครูและบุคลากร</v>
      </c>
      <c r="D1" s="312"/>
      <c r="E1" s="312"/>
    </row>
    <row r="2" spans="1:5" s="49" customFormat="1" ht="21.75" customHeight="1">
      <c r="A2" s="48" t="s">
        <v>5</v>
      </c>
      <c r="B2" s="48" t="str">
        <f>ค่าจ้างครูและบุคลากร!A9</f>
        <v>1.5.4</v>
      </c>
      <c r="C2" s="312">
        <f>ค่าจ้างครูและบุคลากร!B9</f>
        <v>0</v>
      </c>
      <c r="D2" s="312"/>
      <c r="E2" s="312"/>
    </row>
    <row r="3" spans="3:5" ht="22.5" customHeight="1">
      <c r="C3" s="8" t="s">
        <v>7</v>
      </c>
      <c r="D3" s="12">
        <f>ค่าจ้างครูและบุคลากร!D9</f>
        <v>0</v>
      </c>
      <c r="E3" s="22" t="s">
        <v>10</v>
      </c>
    </row>
    <row r="4" spans="1:5" ht="22.5" customHeight="1">
      <c r="A4" s="314" t="s">
        <v>32</v>
      </c>
      <c r="B4" s="314"/>
      <c r="C4" s="8" t="s">
        <v>8</v>
      </c>
      <c r="D4" s="25">
        <f>SUM(D8:D37)</f>
        <v>0</v>
      </c>
      <c r="E4" s="23" t="s">
        <v>10</v>
      </c>
    </row>
    <row r="5" spans="1:5" ht="22.5" customHeight="1">
      <c r="A5" s="313" t="s">
        <v>33</v>
      </c>
      <c r="B5" s="313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9" ht="21">
      <c r="A8" s="7"/>
      <c r="B8" s="4"/>
      <c r="C8" s="5"/>
      <c r="D8" s="26"/>
      <c r="E8" s="5"/>
      <c r="I8" s="1">
        <f>G8+H8</f>
        <v>0</v>
      </c>
    </row>
    <row r="9" spans="1:9" ht="21">
      <c r="A9" s="7"/>
      <c r="B9" s="4"/>
      <c r="C9" s="5"/>
      <c r="D9" s="27"/>
      <c r="E9" s="5"/>
      <c r="I9" s="1">
        <f aca="true" t="shared" si="0" ref="I9:I19">SUM(G9:H9)</f>
        <v>0</v>
      </c>
    </row>
    <row r="10" spans="1:9" ht="21">
      <c r="A10" s="7"/>
      <c r="B10" s="4"/>
      <c r="C10" s="5"/>
      <c r="D10" s="27"/>
      <c r="E10" s="5"/>
      <c r="I10" s="1">
        <f t="shared" si="0"/>
        <v>0</v>
      </c>
    </row>
    <row r="11" spans="1:9" ht="21">
      <c r="A11" s="7"/>
      <c r="B11" s="4"/>
      <c r="C11" s="5"/>
      <c r="D11" s="27"/>
      <c r="E11" s="5"/>
      <c r="I11" s="1">
        <f t="shared" si="0"/>
        <v>0</v>
      </c>
    </row>
    <row r="12" spans="1:9" ht="21">
      <c r="A12" s="7"/>
      <c r="B12" s="4"/>
      <c r="C12" s="5"/>
      <c r="D12" s="27"/>
      <c r="E12" s="5"/>
      <c r="I12" s="1">
        <f t="shared" si="0"/>
        <v>0</v>
      </c>
    </row>
    <row r="13" spans="1:9" ht="21">
      <c r="A13" s="7"/>
      <c r="B13" s="4"/>
      <c r="C13" s="5"/>
      <c r="D13" s="27"/>
      <c r="E13" s="5"/>
      <c r="I13" s="1">
        <f t="shared" si="0"/>
        <v>0</v>
      </c>
    </row>
    <row r="14" spans="1:9" ht="21">
      <c r="A14" s="7"/>
      <c r="B14" s="4"/>
      <c r="C14" s="5"/>
      <c r="D14" s="27"/>
      <c r="E14" s="5"/>
      <c r="I14" s="1">
        <f t="shared" si="0"/>
        <v>0</v>
      </c>
    </row>
    <row r="15" spans="1:9" ht="21">
      <c r="A15" s="7"/>
      <c r="B15" s="4"/>
      <c r="C15" s="5"/>
      <c r="D15" s="27"/>
      <c r="E15" s="5"/>
      <c r="I15" s="1">
        <f t="shared" si="0"/>
        <v>0</v>
      </c>
    </row>
    <row r="16" spans="1:9" ht="21">
      <c r="A16" s="7"/>
      <c r="B16" s="4"/>
      <c r="C16" s="5"/>
      <c r="D16" s="27"/>
      <c r="E16" s="5"/>
      <c r="I16" s="1">
        <f t="shared" si="0"/>
        <v>0</v>
      </c>
    </row>
    <row r="17" spans="1:9" ht="21">
      <c r="A17" s="7"/>
      <c r="B17" s="4"/>
      <c r="C17" s="5"/>
      <c r="D17" s="27"/>
      <c r="E17" s="5"/>
      <c r="I17" s="1">
        <f t="shared" si="0"/>
        <v>0</v>
      </c>
    </row>
    <row r="18" spans="1:9" ht="21">
      <c r="A18" s="7"/>
      <c r="B18" s="4"/>
      <c r="C18" s="5"/>
      <c r="D18" s="27"/>
      <c r="E18" s="5"/>
      <c r="I18" s="1">
        <f t="shared" si="0"/>
        <v>0</v>
      </c>
    </row>
    <row r="19" spans="1:9" ht="21">
      <c r="A19" s="7"/>
      <c r="B19" s="4"/>
      <c r="C19" s="5"/>
      <c r="D19" s="27"/>
      <c r="E19" s="5"/>
      <c r="I19" s="1">
        <f t="shared" si="0"/>
        <v>0</v>
      </c>
    </row>
    <row r="20" spans="1:9" ht="45.75" customHeight="1">
      <c r="A20" s="7"/>
      <c r="B20" s="4"/>
      <c r="C20" s="103"/>
      <c r="D20" s="104"/>
      <c r="E20" s="5"/>
      <c r="G20" s="222"/>
      <c r="H20" s="222"/>
      <c r="I20" s="222">
        <f>SUM(G20:H20)</f>
        <v>0</v>
      </c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ค่าจ้างบุคลากร!A1" display="คลิกกลับ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="115" zoomScaleNormal="115" zoomScalePageLayoutView="0" workbookViewId="0" topLeftCell="A1">
      <selection activeCell="D6" sqref="D6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8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ค่าจ้างครูและบุคลากร!A5</f>
        <v>1.5</v>
      </c>
      <c r="C1" s="312" t="str">
        <f>ค่าจ้างครูและบุคลากร!B5</f>
        <v>ค่าจ้างครูและบุคลากร</v>
      </c>
      <c r="D1" s="312"/>
      <c r="E1" s="312"/>
    </row>
    <row r="2" spans="1:5" s="49" customFormat="1" ht="21.75" customHeight="1">
      <c r="A2" s="48" t="s">
        <v>5</v>
      </c>
      <c r="B2" s="48" t="str">
        <f>ค่าจ้างครูและบุคลากร!A10</f>
        <v>1.5.5</v>
      </c>
      <c r="C2" s="312">
        <f>ค่าจ้างครูและบุคลากร!B10</f>
        <v>0</v>
      </c>
      <c r="D2" s="312"/>
      <c r="E2" s="312"/>
    </row>
    <row r="3" spans="3:5" ht="22.5" customHeight="1">
      <c r="C3" s="8" t="s">
        <v>7</v>
      </c>
      <c r="D3" s="12">
        <f>ค่าจ้างครูและบุคลากร!D10</f>
        <v>0</v>
      </c>
      <c r="E3" s="22" t="s">
        <v>10</v>
      </c>
    </row>
    <row r="4" spans="1:5" ht="22.5" customHeight="1">
      <c r="A4" s="314" t="s">
        <v>32</v>
      </c>
      <c r="B4" s="314"/>
      <c r="C4" s="8" t="s">
        <v>8</v>
      </c>
      <c r="D4" s="25">
        <f>SUM(D8:D37)</f>
        <v>0</v>
      </c>
      <c r="E4" s="23" t="s">
        <v>10</v>
      </c>
    </row>
    <row r="5" spans="1:5" ht="22.5" customHeight="1">
      <c r="A5" s="313" t="s">
        <v>33</v>
      </c>
      <c r="B5" s="313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9" ht="21">
      <c r="A8" s="7"/>
      <c r="B8" s="4"/>
      <c r="C8" s="5"/>
      <c r="D8" s="26"/>
      <c r="E8" s="5"/>
      <c r="I8" s="1">
        <f>G8+H8</f>
        <v>0</v>
      </c>
    </row>
    <row r="9" spans="1:9" ht="21">
      <c r="A9" s="7"/>
      <c r="B9" s="4"/>
      <c r="C9" s="5"/>
      <c r="D9" s="27"/>
      <c r="E9" s="5"/>
      <c r="I9" s="1">
        <f aca="true" t="shared" si="0" ref="I9:I19">SUM(G9:H9)</f>
        <v>0</v>
      </c>
    </row>
    <row r="10" spans="1:9" ht="21">
      <c r="A10" s="7"/>
      <c r="B10" s="4"/>
      <c r="C10" s="5"/>
      <c r="D10" s="27"/>
      <c r="E10" s="5"/>
      <c r="I10" s="1">
        <f t="shared" si="0"/>
        <v>0</v>
      </c>
    </row>
    <row r="11" spans="1:9" ht="21">
      <c r="A11" s="7"/>
      <c r="B11" s="4"/>
      <c r="C11" s="5"/>
      <c r="D11" s="27"/>
      <c r="E11" s="5"/>
      <c r="I11" s="1">
        <f t="shared" si="0"/>
        <v>0</v>
      </c>
    </row>
    <row r="12" spans="1:9" ht="21">
      <c r="A12" s="7"/>
      <c r="B12" s="4"/>
      <c r="C12" s="5"/>
      <c r="D12" s="27"/>
      <c r="E12" s="5"/>
      <c r="I12" s="1">
        <f t="shared" si="0"/>
        <v>0</v>
      </c>
    </row>
    <row r="13" spans="1:9" ht="21">
      <c r="A13" s="7"/>
      <c r="B13" s="4"/>
      <c r="C13" s="5"/>
      <c r="D13" s="27"/>
      <c r="E13" s="5"/>
      <c r="I13" s="1">
        <f t="shared" si="0"/>
        <v>0</v>
      </c>
    </row>
    <row r="14" spans="1:9" ht="21">
      <c r="A14" s="7"/>
      <c r="B14" s="4"/>
      <c r="C14" s="5"/>
      <c r="D14" s="27"/>
      <c r="E14" s="5"/>
      <c r="I14" s="1">
        <f t="shared" si="0"/>
        <v>0</v>
      </c>
    </row>
    <row r="15" spans="1:9" ht="21">
      <c r="A15" s="7"/>
      <c r="B15" s="4"/>
      <c r="C15" s="5"/>
      <c r="D15" s="27"/>
      <c r="E15" s="5"/>
      <c r="I15" s="1">
        <f t="shared" si="0"/>
        <v>0</v>
      </c>
    </row>
    <row r="16" spans="1:9" ht="21">
      <c r="A16" s="7"/>
      <c r="B16" s="4"/>
      <c r="C16" s="5"/>
      <c r="D16" s="27"/>
      <c r="E16" s="5"/>
      <c r="I16" s="1">
        <f t="shared" si="0"/>
        <v>0</v>
      </c>
    </row>
    <row r="17" spans="1:9" ht="21">
      <c r="A17" s="7"/>
      <c r="B17" s="4"/>
      <c r="C17" s="5"/>
      <c r="D17" s="27"/>
      <c r="E17" s="5"/>
      <c r="I17" s="1">
        <f t="shared" si="0"/>
        <v>0</v>
      </c>
    </row>
    <row r="18" spans="1:9" ht="21">
      <c r="A18" s="7"/>
      <c r="B18" s="4"/>
      <c r="C18" s="5"/>
      <c r="D18" s="27"/>
      <c r="E18" s="5"/>
      <c r="I18" s="1">
        <f t="shared" si="0"/>
        <v>0</v>
      </c>
    </row>
    <row r="19" spans="1:9" ht="21">
      <c r="A19" s="7"/>
      <c r="B19" s="4"/>
      <c r="C19" s="5"/>
      <c r="D19" s="27"/>
      <c r="E19" s="5"/>
      <c r="I19" s="1">
        <f t="shared" si="0"/>
        <v>0</v>
      </c>
    </row>
    <row r="20" spans="1:9" ht="45.75" customHeight="1">
      <c r="A20" s="7"/>
      <c r="B20" s="4"/>
      <c r="C20" s="103"/>
      <c r="D20" s="104"/>
      <c r="E20" s="5"/>
      <c r="G20" s="222"/>
      <c r="H20" s="222"/>
      <c r="I20" s="222">
        <f>SUM(G20:H20)</f>
        <v>0</v>
      </c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ค่าจ้างบุคลากร!A1" display="คลิกกลับ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="115" zoomScaleNormal="115" zoomScalePageLayoutView="0" workbookViewId="0" topLeftCell="A1">
      <selection activeCell="F5" sqref="F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8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ค่าจ้างครูและบุคลากร!A5</f>
        <v>1.5</v>
      </c>
      <c r="C1" s="312" t="str">
        <f>ค่าจ้างครูและบุคลากร!B5</f>
        <v>ค่าจ้างครูและบุคลากร</v>
      </c>
      <c r="D1" s="312"/>
      <c r="E1" s="312"/>
    </row>
    <row r="2" spans="1:5" s="49" customFormat="1" ht="21.75" customHeight="1">
      <c r="A2" s="48" t="s">
        <v>5</v>
      </c>
      <c r="B2" s="48" t="str">
        <f>ค่าจ้างครูและบุคลากร!A11</f>
        <v>1.5.6</v>
      </c>
      <c r="C2" s="312">
        <f>ค่าจ้างครูและบุคลากร!B11</f>
        <v>0</v>
      </c>
      <c r="D2" s="312"/>
      <c r="E2" s="312"/>
    </row>
    <row r="3" spans="3:5" ht="22.5" customHeight="1">
      <c r="C3" s="8" t="s">
        <v>7</v>
      </c>
      <c r="D3" s="12">
        <f>ค่าจ้างครูและบุคลากร!D11</f>
        <v>0</v>
      </c>
      <c r="E3" s="22" t="s">
        <v>10</v>
      </c>
    </row>
    <row r="4" spans="1:5" ht="22.5" customHeight="1">
      <c r="A4" s="314" t="s">
        <v>32</v>
      </c>
      <c r="B4" s="314"/>
      <c r="C4" s="8" t="s">
        <v>8</v>
      </c>
      <c r="D4" s="25">
        <f>SUM(D8:D37)</f>
        <v>0</v>
      </c>
      <c r="E4" s="23" t="s">
        <v>10</v>
      </c>
    </row>
    <row r="5" spans="1:5" ht="22.5" customHeight="1">
      <c r="A5" s="313" t="s">
        <v>33</v>
      </c>
      <c r="B5" s="313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9" ht="21">
      <c r="A8" s="7"/>
      <c r="B8" s="4"/>
      <c r="C8" s="5"/>
      <c r="D8" s="26"/>
      <c r="E8" s="5"/>
      <c r="I8" s="1">
        <f>G8+H8</f>
        <v>0</v>
      </c>
    </row>
    <row r="9" spans="1:9" ht="21">
      <c r="A9" s="7"/>
      <c r="B9" s="4"/>
      <c r="C9" s="5"/>
      <c r="D9" s="27"/>
      <c r="E9" s="5"/>
      <c r="I9" s="1">
        <f aca="true" t="shared" si="0" ref="I9:I19">SUM(G9:H9)</f>
        <v>0</v>
      </c>
    </row>
    <row r="10" spans="1:9" ht="21">
      <c r="A10" s="7"/>
      <c r="B10" s="4"/>
      <c r="C10" s="5"/>
      <c r="D10" s="27"/>
      <c r="E10" s="5"/>
      <c r="I10" s="1">
        <f t="shared" si="0"/>
        <v>0</v>
      </c>
    </row>
    <row r="11" spans="1:9" ht="21">
      <c r="A11" s="7"/>
      <c r="B11" s="4"/>
      <c r="C11" s="5"/>
      <c r="D11" s="27"/>
      <c r="E11" s="5"/>
      <c r="I11" s="1">
        <f t="shared" si="0"/>
        <v>0</v>
      </c>
    </row>
    <row r="12" spans="1:9" ht="21">
      <c r="A12" s="7"/>
      <c r="B12" s="4"/>
      <c r="C12" s="5"/>
      <c r="D12" s="27"/>
      <c r="E12" s="5"/>
      <c r="I12" s="1">
        <f t="shared" si="0"/>
        <v>0</v>
      </c>
    </row>
    <row r="13" spans="1:9" ht="21">
      <c r="A13" s="7"/>
      <c r="B13" s="4"/>
      <c r="C13" s="5"/>
      <c r="D13" s="27"/>
      <c r="E13" s="5"/>
      <c r="I13" s="1">
        <f t="shared" si="0"/>
        <v>0</v>
      </c>
    </row>
    <row r="14" spans="1:9" ht="21">
      <c r="A14" s="7"/>
      <c r="B14" s="4"/>
      <c r="C14" s="5"/>
      <c r="D14" s="27"/>
      <c r="E14" s="5"/>
      <c r="I14" s="1">
        <f t="shared" si="0"/>
        <v>0</v>
      </c>
    </row>
    <row r="15" spans="1:9" ht="21">
      <c r="A15" s="7"/>
      <c r="B15" s="4"/>
      <c r="C15" s="5"/>
      <c r="D15" s="27"/>
      <c r="E15" s="5"/>
      <c r="I15" s="1">
        <f t="shared" si="0"/>
        <v>0</v>
      </c>
    </row>
    <row r="16" spans="1:9" ht="21">
      <c r="A16" s="7"/>
      <c r="B16" s="4"/>
      <c r="C16" s="5"/>
      <c r="D16" s="27"/>
      <c r="E16" s="5"/>
      <c r="I16" s="1">
        <f t="shared" si="0"/>
        <v>0</v>
      </c>
    </row>
    <row r="17" spans="1:9" ht="21">
      <c r="A17" s="7"/>
      <c r="B17" s="4"/>
      <c r="C17" s="5"/>
      <c r="D17" s="27"/>
      <c r="E17" s="5"/>
      <c r="I17" s="1">
        <f t="shared" si="0"/>
        <v>0</v>
      </c>
    </row>
    <row r="18" spans="1:9" ht="21">
      <c r="A18" s="7"/>
      <c r="B18" s="4"/>
      <c r="C18" s="5"/>
      <c r="D18" s="27"/>
      <c r="E18" s="5"/>
      <c r="I18" s="1">
        <f t="shared" si="0"/>
        <v>0</v>
      </c>
    </row>
    <row r="19" spans="1:9" ht="21">
      <c r="A19" s="7"/>
      <c r="B19" s="4"/>
      <c r="C19" s="5"/>
      <c r="D19" s="27"/>
      <c r="E19" s="5"/>
      <c r="I19" s="1">
        <f t="shared" si="0"/>
        <v>0</v>
      </c>
    </row>
    <row r="20" spans="1:9" ht="45.75" customHeight="1">
      <c r="A20" s="7"/>
      <c r="B20" s="4"/>
      <c r="C20" s="103"/>
      <c r="D20" s="104"/>
      <c r="E20" s="5"/>
      <c r="G20" s="222"/>
      <c r="H20" s="222"/>
      <c r="I20" s="222">
        <f>SUM(G20:H20)</f>
        <v>0</v>
      </c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ค่าจ้างบุคลากร!A1" display="คลิกกลับ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9"/>
  <sheetViews>
    <sheetView zoomScalePageLayoutView="0" workbookViewId="0" topLeftCell="A1">
      <selection activeCell="E18" sqref="E18:G18"/>
    </sheetView>
  </sheetViews>
  <sheetFormatPr defaultColWidth="9.00390625" defaultRowHeight="15"/>
  <cols>
    <col min="1" max="1" width="5.140625" style="10" customWidth="1"/>
    <col min="2" max="2" width="46.8515625" style="9" customWidth="1"/>
    <col min="3" max="3" width="31.421875" style="9" customWidth="1"/>
    <col min="4" max="4" width="16.00390625" style="9" customWidth="1"/>
    <col min="5" max="5" width="15.140625" style="9" customWidth="1"/>
    <col min="6" max="6" width="15.8515625" style="9" customWidth="1"/>
    <col min="7" max="7" width="11.8515625" style="9" customWidth="1"/>
    <col min="8" max="9" width="12.00390625" style="9" customWidth="1"/>
    <col min="10" max="11" width="9.00390625" style="9" customWidth="1"/>
    <col min="12" max="12" width="13.421875" style="9" customWidth="1"/>
    <col min="13" max="16384" width="9.00390625" style="9" customWidth="1"/>
  </cols>
  <sheetData>
    <row r="1" spans="1:7" ht="24" customHeight="1">
      <c r="A1" s="316" t="s">
        <v>11</v>
      </c>
      <c r="B1" s="316"/>
      <c r="C1" s="316"/>
      <c r="D1" s="316"/>
      <c r="E1" s="316"/>
      <c r="F1" s="316"/>
      <c r="G1" s="316"/>
    </row>
    <row r="2" spans="1:7" ht="25.5" customHeight="1">
      <c r="A2" s="317" t="s">
        <v>236</v>
      </c>
      <c r="B2" s="317"/>
      <c r="C2" s="317"/>
      <c r="D2" s="317"/>
      <c r="E2" s="317"/>
      <c r="F2" s="317"/>
      <c r="G2" s="317"/>
    </row>
    <row r="3" spans="1:6" ht="9" customHeight="1">
      <c r="A3" s="15"/>
      <c r="B3" s="16"/>
      <c r="C3" s="17"/>
      <c r="D3" s="17"/>
      <c r="E3" s="18"/>
      <c r="F3" s="17"/>
    </row>
    <row r="4" spans="1:7" ht="24.75" customHeight="1">
      <c r="A4" s="45" t="s">
        <v>1</v>
      </c>
      <c r="B4" s="45" t="s">
        <v>12</v>
      </c>
      <c r="C4" s="46" t="s">
        <v>13</v>
      </c>
      <c r="D4" s="46" t="s">
        <v>29</v>
      </c>
      <c r="E4" s="45" t="s">
        <v>8</v>
      </c>
      <c r="F4" s="47" t="s">
        <v>9</v>
      </c>
      <c r="G4" s="47" t="s">
        <v>4</v>
      </c>
    </row>
    <row r="5" spans="1:7" ht="24.75" customHeight="1">
      <c r="A5" s="92">
        <f>สรุปงบประมาณตามลำดับ!A12</f>
        <v>1.6</v>
      </c>
      <c r="B5" s="92" t="str">
        <f>สรุปงบประมาณตามลำดับ!B12</f>
        <v>ค่าจ้างครูต่างชาติห้องเรียนปกติ</v>
      </c>
      <c r="C5" s="245"/>
      <c r="D5" s="246">
        <f>SUM(D6:D15)</f>
        <v>2468000</v>
      </c>
      <c r="E5" s="246">
        <f>SUM(E6:E15)</f>
        <v>382143</v>
      </c>
      <c r="F5" s="73">
        <f>SUM(F6:F33)</f>
        <v>2085857</v>
      </c>
      <c r="G5" s="39"/>
    </row>
    <row r="6" spans="1:7" s="35" customFormat="1" ht="24" customHeight="1">
      <c r="A6" s="138" t="s">
        <v>111</v>
      </c>
      <c r="B6" s="138" t="s">
        <v>271</v>
      </c>
      <c r="C6" s="139"/>
      <c r="D6" s="14">
        <f>สรุปงบประมาณตามลำดับ!C12</f>
        <v>2468000</v>
      </c>
      <c r="E6" s="40">
        <f>'1.6.1'!D4</f>
        <v>382143</v>
      </c>
      <c r="F6" s="108">
        <f>'1.6.1'!D5</f>
        <v>2085857</v>
      </c>
      <c r="G6" s="87"/>
    </row>
    <row r="7" spans="1:7" s="35" customFormat="1" ht="22.5" customHeight="1">
      <c r="A7" s="78"/>
      <c r="B7" s="78"/>
      <c r="C7" s="37"/>
      <c r="D7" s="14"/>
      <c r="E7" s="40"/>
      <c r="F7" s="41"/>
      <c r="G7" s="87"/>
    </row>
    <row r="8" spans="1:7" s="35" customFormat="1" ht="22.5" customHeight="1">
      <c r="A8" s="78"/>
      <c r="B8" s="78"/>
      <c r="C8" s="37"/>
      <c r="D8" s="14"/>
      <c r="E8" s="40"/>
      <c r="F8" s="41"/>
      <c r="G8" s="87"/>
    </row>
    <row r="9" spans="1:7" s="35" customFormat="1" ht="22.5" customHeight="1">
      <c r="A9" s="78"/>
      <c r="B9" s="78"/>
      <c r="C9" s="37"/>
      <c r="D9" s="14"/>
      <c r="E9" s="40"/>
      <c r="F9" s="41"/>
      <c r="G9" s="87"/>
    </row>
    <row r="10" spans="1:7" s="35" customFormat="1" ht="22.5" customHeight="1">
      <c r="A10" s="78"/>
      <c r="B10" s="78"/>
      <c r="C10" s="37"/>
      <c r="D10" s="14"/>
      <c r="E10" s="40"/>
      <c r="F10" s="41"/>
      <c r="G10" s="87"/>
    </row>
    <row r="11" spans="1:7" s="35" customFormat="1" ht="22.5" customHeight="1">
      <c r="A11" s="38"/>
      <c r="B11" s="36"/>
      <c r="C11" s="37"/>
      <c r="D11" s="14"/>
      <c r="E11" s="40"/>
      <c r="F11" s="41"/>
      <c r="G11" s="41"/>
    </row>
    <row r="12" spans="1:7" s="35" customFormat="1" ht="22.5" customHeight="1">
      <c r="A12" s="38"/>
      <c r="B12" s="36"/>
      <c r="C12" s="37"/>
      <c r="D12" s="14"/>
      <c r="E12" s="40"/>
      <c r="F12" s="41"/>
      <c r="G12" s="41"/>
    </row>
    <row r="13" spans="1:7" s="35" customFormat="1" ht="22.5" customHeight="1">
      <c r="A13" s="38"/>
      <c r="B13" s="36"/>
      <c r="C13" s="37"/>
      <c r="D13" s="14"/>
      <c r="E13" s="40"/>
      <c r="F13" s="41"/>
      <c r="G13" s="41"/>
    </row>
    <row r="14" spans="1:7" s="35" customFormat="1" ht="22.5" customHeight="1">
      <c r="A14" s="38"/>
      <c r="B14" s="36"/>
      <c r="C14" s="37"/>
      <c r="D14" s="14"/>
      <c r="E14" s="40"/>
      <c r="F14" s="41"/>
      <c r="G14" s="41"/>
    </row>
    <row r="15" spans="1:7" s="35" customFormat="1" ht="22.5" customHeight="1">
      <c r="A15" s="38"/>
      <c r="B15" s="36"/>
      <c r="C15" s="37"/>
      <c r="D15" s="14"/>
      <c r="E15" s="40"/>
      <c r="F15" s="41"/>
      <c r="G15" s="41"/>
    </row>
    <row r="16" ht="20.25">
      <c r="A16" s="9"/>
    </row>
    <row r="17" spans="1:7" ht="24" customHeight="1">
      <c r="A17" s="289" t="s">
        <v>34</v>
      </c>
      <c r="B17" s="289"/>
      <c r="C17" s="289"/>
      <c r="D17" s="289"/>
      <c r="E17" s="289"/>
      <c r="F17" s="289"/>
      <c r="G17" s="289"/>
    </row>
    <row r="18" spans="5:7" s="50" customFormat="1" ht="23.25">
      <c r="E18" s="300" t="s">
        <v>43</v>
      </c>
      <c r="F18" s="300"/>
      <c r="G18" s="300"/>
    </row>
    <row r="19" ht="20.25">
      <c r="A19" s="9"/>
    </row>
    <row r="20" ht="20.25">
      <c r="A20" s="9"/>
    </row>
    <row r="21" ht="20.25">
      <c r="A21" s="9"/>
    </row>
    <row r="22" ht="20.25">
      <c r="A22" s="9"/>
    </row>
    <row r="23" ht="20.25">
      <c r="A23" s="9"/>
    </row>
    <row r="24" ht="20.25">
      <c r="A24" s="9"/>
    </row>
    <row r="25" ht="20.25">
      <c r="A25" s="9"/>
    </row>
    <row r="26" ht="20.25">
      <c r="A26" s="9"/>
    </row>
    <row r="27" ht="20.25">
      <c r="A27" s="9"/>
    </row>
    <row r="28" ht="20.25">
      <c r="A28" s="9"/>
    </row>
    <row r="29" ht="20.25">
      <c r="A29" s="9"/>
    </row>
  </sheetData>
  <sheetProtection/>
  <mergeCells count="4">
    <mergeCell ref="A17:G17"/>
    <mergeCell ref="E18:G18"/>
    <mergeCell ref="A1:G1"/>
    <mergeCell ref="A2:G2"/>
  </mergeCells>
  <hyperlinks>
    <hyperlink ref="E18:G18" location="สรุปงบประมาณตามลำดับ!A1" display="คลิกเพื่อกลับหน้าสรุปงบประมาณ"/>
    <hyperlink ref="A6:B6" location="'1.6.1'!A1" display="1.6.1"/>
  </hyperlinks>
  <printOptions horizontalCentered="1"/>
  <pageMargins left="0.35433070866141736" right="0.1968503937007874" top="0.4330708661417323" bottom="0.4330708661417323" header="0.31496062992125984" footer="0.31496062992125984"/>
  <pageSetup fitToWidth="0" horizontalDpi="300" verticalDpi="300" orientation="landscape" paperSize="9" scale="75" r:id="rId1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O42"/>
  <sheetViews>
    <sheetView zoomScalePageLayoutView="0" workbookViewId="0" topLeftCell="A7">
      <selection activeCell="D11" sqref="D11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ค่าจ้างครูต่างชาติห้องปกติ!A5</f>
        <v>1.6</v>
      </c>
      <c r="C1" s="312" t="str">
        <f>ค่าจ้างครูต่างชาติห้องปกติ!B5</f>
        <v>ค่าจ้างครูต่างชาติห้องเรียนปกติ</v>
      </c>
      <c r="D1" s="312"/>
      <c r="E1" s="312"/>
    </row>
    <row r="2" spans="1:5" s="49" customFormat="1" ht="21.75" customHeight="1">
      <c r="A2" s="48" t="s">
        <v>5</v>
      </c>
      <c r="B2" s="48" t="str">
        <f>ค่าจ้างครูต่างชาติห้องปกติ!A6</f>
        <v>1.6.1</v>
      </c>
      <c r="C2" s="312" t="str">
        <f>ค่าจ้างครูต่างชาติห้องปกติ!B6</f>
        <v>ค่าจ้างครูต่างชาติห้องเรียนปกติ</v>
      </c>
      <c r="D2" s="312"/>
      <c r="E2" s="312"/>
    </row>
    <row r="3" spans="3:5" ht="22.5" customHeight="1">
      <c r="C3" s="8" t="s">
        <v>7</v>
      </c>
      <c r="D3" s="12">
        <f>ค่าจ้างครูต่างชาติห้องปกติ!D6</f>
        <v>2468000</v>
      </c>
      <c r="E3" s="22" t="s">
        <v>10</v>
      </c>
    </row>
    <row r="4" spans="1:5" ht="22.5" customHeight="1">
      <c r="A4" s="305" t="s">
        <v>32</v>
      </c>
      <c r="B4" s="305"/>
      <c r="C4" s="8" t="s">
        <v>8</v>
      </c>
      <c r="D4" s="25">
        <f>SUM(D8:D37)</f>
        <v>382143</v>
      </c>
      <c r="E4" s="23" t="s">
        <v>10</v>
      </c>
    </row>
    <row r="5" spans="1:5" ht="22.5" customHeight="1">
      <c r="A5" s="313" t="s">
        <v>33</v>
      </c>
      <c r="B5" s="313"/>
      <c r="C5" s="8" t="s">
        <v>9</v>
      </c>
      <c r="D5" s="11">
        <f>D3-D4</f>
        <v>2085857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15" ht="21">
      <c r="A8" s="7"/>
      <c r="B8" s="4"/>
      <c r="C8" s="5" t="s">
        <v>241</v>
      </c>
      <c r="D8" s="27">
        <f>J12</f>
        <v>127381</v>
      </c>
      <c r="E8" s="5"/>
      <c r="G8" s="318" t="s">
        <v>132</v>
      </c>
      <c r="H8" s="181">
        <v>34381</v>
      </c>
      <c r="I8" s="181">
        <v>150</v>
      </c>
      <c r="J8" s="181">
        <f>SUM(H8:I8)</f>
        <v>34531</v>
      </c>
      <c r="L8" s="265" t="s">
        <v>139</v>
      </c>
      <c r="M8" s="181"/>
      <c r="N8" s="181"/>
      <c r="O8" s="181">
        <f>SUM(M8:N8)</f>
        <v>0</v>
      </c>
    </row>
    <row r="9" spans="1:15" ht="21">
      <c r="A9" s="7"/>
      <c r="B9" s="4"/>
      <c r="C9" s="5" t="s">
        <v>242</v>
      </c>
      <c r="D9" s="256">
        <f>J18</f>
        <v>127381</v>
      </c>
      <c r="E9" s="5"/>
      <c r="G9" s="306"/>
      <c r="H9" s="181">
        <v>31350</v>
      </c>
      <c r="I9" s="181"/>
      <c r="J9" s="181">
        <f>SUM(H9:I9)</f>
        <v>31350</v>
      </c>
      <c r="L9" s="266"/>
      <c r="M9" s="181"/>
      <c r="N9" s="181"/>
      <c r="O9" s="181">
        <f>SUM(M9:N9)</f>
        <v>0</v>
      </c>
    </row>
    <row r="10" spans="1:15" ht="21">
      <c r="A10" s="7"/>
      <c r="B10" s="4"/>
      <c r="C10" s="5" t="s">
        <v>243</v>
      </c>
      <c r="D10" s="27">
        <f>J24</f>
        <v>127381</v>
      </c>
      <c r="E10" s="5"/>
      <c r="G10" s="306"/>
      <c r="H10" s="181">
        <v>31350</v>
      </c>
      <c r="I10" s="181">
        <v>150</v>
      </c>
      <c r="J10" s="181">
        <f>SUM(H10:I10)</f>
        <v>31500</v>
      </c>
      <c r="L10" s="266"/>
      <c r="M10" s="181"/>
      <c r="N10" s="181"/>
      <c r="O10" s="181">
        <f>SUM(M10:N10)</f>
        <v>0</v>
      </c>
    </row>
    <row r="11" spans="1:15" ht="21">
      <c r="A11" s="7"/>
      <c r="B11" s="4"/>
      <c r="C11" s="5" t="s">
        <v>244</v>
      </c>
      <c r="D11" s="27"/>
      <c r="E11" s="5"/>
      <c r="G11" s="307"/>
      <c r="H11" s="181">
        <v>30000</v>
      </c>
      <c r="I11" s="181"/>
      <c r="J11" s="181">
        <f>SUM(H11:I11)</f>
        <v>30000</v>
      </c>
      <c r="L11" s="267"/>
      <c r="M11" s="181"/>
      <c r="N11" s="181"/>
      <c r="O11" s="181">
        <f>SUM(M11:N11)</f>
        <v>0</v>
      </c>
    </row>
    <row r="12" spans="1:15" ht="21">
      <c r="A12" s="7"/>
      <c r="B12" s="4"/>
      <c r="C12" s="5" t="s">
        <v>245</v>
      </c>
      <c r="D12" s="27"/>
      <c r="E12" s="5"/>
      <c r="G12" s="263" t="s">
        <v>274</v>
      </c>
      <c r="H12" s="264">
        <f>SUM(H8:H11)</f>
        <v>127081</v>
      </c>
      <c r="I12" s="264">
        <f>SUM(I8:I11)</f>
        <v>300</v>
      </c>
      <c r="J12" s="264">
        <f>SUM(H12:I12)</f>
        <v>127381</v>
      </c>
      <c r="L12" s="263" t="s">
        <v>274</v>
      </c>
      <c r="M12" s="264">
        <f>SUM(M8:M11)</f>
        <v>0</v>
      </c>
      <c r="N12" s="264">
        <f>SUM(N8:N11)</f>
        <v>0</v>
      </c>
      <c r="O12" s="264">
        <f>SUM(M12:N12)</f>
        <v>0</v>
      </c>
    </row>
    <row r="13" spans="1:5" ht="21">
      <c r="A13" s="7"/>
      <c r="B13" s="4"/>
      <c r="C13" s="5" t="s">
        <v>246</v>
      </c>
      <c r="D13" s="27"/>
      <c r="E13" s="5"/>
    </row>
    <row r="14" spans="1:15" ht="21">
      <c r="A14" s="7"/>
      <c r="B14" s="4"/>
      <c r="C14" s="5" t="s">
        <v>247</v>
      </c>
      <c r="D14" s="27"/>
      <c r="E14" s="5"/>
      <c r="G14" s="318" t="s">
        <v>130</v>
      </c>
      <c r="H14" s="181">
        <v>34381</v>
      </c>
      <c r="I14" s="181">
        <v>150</v>
      </c>
      <c r="J14" s="181">
        <f>SUM(H14:I14)</f>
        <v>34531</v>
      </c>
      <c r="L14" s="265" t="s">
        <v>140</v>
      </c>
      <c r="M14" s="181"/>
      <c r="N14" s="181"/>
      <c r="O14" s="181">
        <f>SUM(M14:N14)</f>
        <v>0</v>
      </c>
    </row>
    <row r="15" spans="1:15" ht="21">
      <c r="A15" s="7"/>
      <c r="B15" s="4"/>
      <c r="C15" s="5" t="s">
        <v>248</v>
      </c>
      <c r="D15" s="27"/>
      <c r="E15" s="5"/>
      <c r="G15" s="306"/>
      <c r="H15" s="181">
        <v>31350</v>
      </c>
      <c r="I15" s="181"/>
      <c r="J15" s="181">
        <f>SUM(H15:I15)</f>
        <v>31350</v>
      </c>
      <c r="L15" s="266"/>
      <c r="M15" s="181"/>
      <c r="N15" s="181"/>
      <c r="O15" s="181">
        <f>SUM(M15:N15)</f>
        <v>0</v>
      </c>
    </row>
    <row r="16" spans="1:15" ht="21">
      <c r="A16" s="7"/>
      <c r="B16" s="4"/>
      <c r="C16" s="5" t="s">
        <v>277</v>
      </c>
      <c r="D16" s="27"/>
      <c r="E16" s="5"/>
      <c r="G16" s="306"/>
      <c r="H16" s="181">
        <v>31350</v>
      </c>
      <c r="I16" s="181">
        <v>150</v>
      </c>
      <c r="J16" s="181">
        <f>SUM(H16:I16)</f>
        <v>31500</v>
      </c>
      <c r="L16" s="266"/>
      <c r="M16" s="181"/>
      <c r="N16" s="181"/>
      <c r="O16" s="181">
        <f>SUM(M16:N16)</f>
        <v>0</v>
      </c>
    </row>
    <row r="17" spans="1:15" ht="21">
      <c r="A17" s="7"/>
      <c r="B17" s="4"/>
      <c r="C17" s="5" t="s">
        <v>278</v>
      </c>
      <c r="D17" s="27"/>
      <c r="E17" s="5"/>
      <c r="G17" s="307"/>
      <c r="H17" s="181">
        <v>30000</v>
      </c>
      <c r="I17" s="181"/>
      <c r="J17" s="181">
        <f>SUM(H17:I17)</f>
        <v>30000</v>
      </c>
      <c r="L17" s="267"/>
      <c r="M17" s="181"/>
      <c r="N17" s="181"/>
      <c r="O17" s="181">
        <f>SUM(M17:N17)</f>
        <v>0</v>
      </c>
    </row>
    <row r="18" spans="1:15" ht="21">
      <c r="A18" s="7"/>
      <c r="B18" s="4"/>
      <c r="C18" s="5" t="s">
        <v>279</v>
      </c>
      <c r="D18" s="27"/>
      <c r="E18" s="5"/>
      <c r="G18" s="263" t="s">
        <v>274</v>
      </c>
      <c r="H18" s="264">
        <f>SUM(H14:H17)</f>
        <v>127081</v>
      </c>
      <c r="I18" s="264">
        <f>SUM(I14:I17)</f>
        <v>300</v>
      </c>
      <c r="J18" s="264">
        <f>SUM(H18:I18)</f>
        <v>127381</v>
      </c>
      <c r="L18" s="263" t="s">
        <v>274</v>
      </c>
      <c r="M18" s="264">
        <f>SUM(M14:M17)</f>
        <v>0</v>
      </c>
      <c r="N18" s="264">
        <f>SUM(N14:N17)</f>
        <v>0</v>
      </c>
      <c r="O18" s="264">
        <f>SUM(M18:N18)</f>
        <v>0</v>
      </c>
    </row>
    <row r="19" spans="1:5" ht="21">
      <c r="A19" s="7"/>
      <c r="B19" s="4"/>
      <c r="C19" s="5" t="s">
        <v>280</v>
      </c>
      <c r="D19" s="27"/>
      <c r="E19" s="5"/>
    </row>
    <row r="20" spans="1:15" ht="21">
      <c r="A20" s="7"/>
      <c r="B20" s="4"/>
      <c r="C20" s="5"/>
      <c r="D20" s="27"/>
      <c r="E20" s="5"/>
      <c r="G20" s="318" t="s">
        <v>131</v>
      </c>
      <c r="H20" s="181">
        <v>34381</v>
      </c>
      <c r="I20" s="181">
        <v>150</v>
      </c>
      <c r="J20" s="181">
        <f>SUM(H20:I20)</f>
        <v>34531</v>
      </c>
      <c r="L20" s="265" t="s">
        <v>141</v>
      </c>
      <c r="M20" s="181"/>
      <c r="N20" s="181"/>
      <c r="O20" s="181">
        <f>SUM(M20:N20)</f>
        <v>0</v>
      </c>
    </row>
    <row r="21" spans="1:15" ht="21">
      <c r="A21" s="7"/>
      <c r="B21" s="4"/>
      <c r="C21" s="5"/>
      <c r="D21" s="27"/>
      <c r="E21" s="5"/>
      <c r="G21" s="306"/>
      <c r="H21" s="181">
        <v>31350</v>
      </c>
      <c r="I21" s="181"/>
      <c r="J21" s="181">
        <f>SUM(H21:I21)</f>
        <v>31350</v>
      </c>
      <c r="L21" s="266"/>
      <c r="M21" s="181"/>
      <c r="N21" s="181"/>
      <c r="O21" s="181">
        <f>SUM(M21:N21)</f>
        <v>0</v>
      </c>
    </row>
    <row r="22" spans="1:15" ht="21">
      <c r="A22" s="7"/>
      <c r="B22" s="4"/>
      <c r="C22" s="5"/>
      <c r="D22" s="27"/>
      <c r="E22" s="5"/>
      <c r="G22" s="306"/>
      <c r="H22" s="181">
        <v>31350</v>
      </c>
      <c r="I22" s="181">
        <v>150</v>
      </c>
      <c r="J22" s="181">
        <f>SUM(H22:I22)</f>
        <v>31500</v>
      </c>
      <c r="L22" s="266"/>
      <c r="M22" s="181"/>
      <c r="N22" s="181"/>
      <c r="O22" s="181">
        <f>SUM(M22:N22)</f>
        <v>0</v>
      </c>
    </row>
    <row r="23" spans="1:15" ht="21">
      <c r="A23" s="7"/>
      <c r="B23" s="4"/>
      <c r="C23" s="5"/>
      <c r="D23" s="27"/>
      <c r="E23" s="5"/>
      <c r="G23" s="307"/>
      <c r="H23" s="181">
        <v>30000</v>
      </c>
      <c r="I23" s="181"/>
      <c r="J23" s="181">
        <f>SUM(H23:I23)</f>
        <v>30000</v>
      </c>
      <c r="L23" s="267"/>
      <c r="M23" s="181"/>
      <c r="N23" s="181"/>
      <c r="O23" s="181">
        <f>SUM(M23:N23)</f>
        <v>0</v>
      </c>
    </row>
    <row r="24" spans="1:15" ht="21">
      <c r="A24" s="7"/>
      <c r="B24" s="4"/>
      <c r="C24" s="5"/>
      <c r="D24" s="27"/>
      <c r="E24" s="5"/>
      <c r="G24" s="263" t="s">
        <v>274</v>
      </c>
      <c r="H24" s="275">
        <f>SUM(H20:H23)</f>
        <v>127081</v>
      </c>
      <c r="I24" s="275">
        <f>SUM(I20:I23)</f>
        <v>300</v>
      </c>
      <c r="J24" s="276">
        <f>SUM(H24:I24)</f>
        <v>127381</v>
      </c>
      <c r="L24" s="263" t="s">
        <v>274</v>
      </c>
      <c r="M24" s="264">
        <f>SUM(M20:M23)</f>
        <v>0</v>
      </c>
      <c r="N24" s="264">
        <f>SUM(N20:N23)</f>
        <v>0</v>
      </c>
      <c r="O24" s="264">
        <f>SUM(M24:N24)</f>
        <v>0</v>
      </c>
    </row>
    <row r="25" spans="1:5" ht="21">
      <c r="A25" s="7"/>
      <c r="B25" s="4"/>
      <c r="C25" s="5"/>
      <c r="D25" s="27"/>
      <c r="E25" s="5"/>
    </row>
    <row r="26" spans="1:15" ht="21">
      <c r="A26" s="7"/>
      <c r="B26" s="4"/>
      <c r="C26" s="5"/>
      <c r="D26" s="27"/>
      <c r="E26" s="5"/>
      <c r="G26" s="318" t="s">
        <v>136</v>
      </c>
      <c r="H26" s="181"/>
      <c r="I26" s="181"/>
      <c r="J26" s="181">
        <f>SUM(H26:I26)</f>
        <v>0</v>
      </c>
      <c r="L26" s="265" t="s">
        <v>142</v>
      </c>
      <c r="M26" s="181"/>
      <c r="N26" s="181"/>
      <c r="O26" s="181">
        <f>SUM(M26:N26)</f>
        <v>0</v>
      </c>
    </row>
    <row r="27" spans="1:15" ht="21">
      <c r="A27" s="7"/>
      <c r="B27" s="4"/>
      <c r="C27" s="5"/>
      <c r="D27" s="27"/>
      <c r="E27" s="5"/>
      <c r="G27" s="306"/>
      <c r="H27" s="181"/>
      <c r="I27" s="181"/>
      <c r="J27" s="181">
        <f>SUM(H27:I27)</f>
        <v>0</v>
      </c>
      <c r="L27" s="266"/>
      <c r="M27" s="181"/>
      <c r="N27" s="181"/>
      <c r="O27" s="181">
        <f>SUM(M27:N27)</f>
        <v>0</v>
      </c>
    </row>
    <row r="28" spans="1:15" ht="21">
      <c r="A28" s="7"/>
      <c r="B28" s="4"/>
      <c r="C28" s="5"/>
      <c r="D28" s="27"/>
      <c r="E28" s="5"/>
      <c r="G28" s="306"/>
      <c r="H28" s="181"/>
      <c r="I28" s="181"/>
      <c r="J28" s="181">
        <f>SUM(H28:I28)</f>
        <v>0</v>
      </c>
      <c r="L28" s="266"/>
      <c r="M28" s="181"/>
      <c r="N28" s="181"/>
      <c r="O28" s="181">
        <f>SUM(M28:N28)</f>
        <v>0</v>
      </c>
    </row>
    <row r="29" spans="1:15" ht="21">
      <c r="A29" s="7"/>
      <c r="B29" s="4"/>
      <c r="C29" s="5"/>
      <c r="D29" s="27"/>
      <c r="E29" s="5"/>
      <c r="G29" s="307"/>
      <c r="H29" s="181"/>
      <c r="I29" s="181"/>
      <c r="J29" s="181">
        <f>SUM(H29:I29)</f>
        <v>0</v>
      </c>
      <c r="L29" s="267"/>
      <c r="M29" s="181"/>
      <c r="N29" s="181"/>
      <c r="O29" s="181">
        <f>SUM(M29:N29)</f>
        <v>0</v>
      </c>
    </row>
    <row r="30" spans="1:15" ht="21">
      <c r="A30" s="7"/>
      <c r="B30" s="4"/>
      <c r="C30" s="5"/>
      <c r="D30" s="27"/>
      <c r="E30" s="5"/>
      <c r="G30" s="263" t="s">
        <v>274</v>
      </c>
      <c r="H30" s="264">
        <f>SUM(H26:H29)</f>
        <v>0</v>
      </c>
      <c r="I30" s="264">
        <f>SUM(I26:I29)</f>
        <v>0</v>
      </c>
      <c r="J30" s="264">
        <f>SUM(H30:I30)</f>
        <v>0</v>
      </c>
      <c r="L30" s="263" t="s">
        <v>274</v>
      </c>
      <c r="M30" s="264">
        <f>SUM(M26:M29)</f>
        <v>0</v>
      </c>
      <c r="N30" s="264">
        <f>SUM(N26:N29)</f>
        <v>0</v>
      </c>
      <c r="O30" s="264">
        <f>SUM(M30:N30)</f>
        <v>0</v>
      </c>
    </row>
    <row r="31" spans="1:5" ht="21">
      <c r="A31" s="7"/>
      <c r="B31" s="4"/>
      <c r="C31" s="5"/>
      <c r="D31" s="27"/>
      <c r="E31" s="5"/>
    </row>
    <row r="32" spans="1:15" ht="21">
      <c r="A32" s="7"/>
      <c r="B32" s="4"/>
      <c r="C32" s="5"/>
      <c r="D32" s="27"/>
      <c r="E32" s="5"/>
      <c r="G32" s="318" t="s">
        <v>137</v>
      </c>
      <c r="H32" s="181"/>
      <c r="I32" s="181"/>
      <c r="J32" s="181">
        <f>SUM(H32:I32)</f>
        <v>0</v>
      </c>
      <c r="L32" s="265" t="s">
        <v>275</v>
      </c>
      <c r="M32" s="181"/>
      <c r="N32" s="181"/>
      <c r="O32" s="181">
        <f>SUM(M32:N32)</f>
        <v>0</v>
      </c>
    </row>
    <row r="33" spans="1:15" ht="21">
      <c r="A33" s="7"/>
      <c r="B33" s="4"/>
      <c r="C33" s="5"/>
      <c r="D33" s="27"/>
      <c r="E33" s="5"/>
      <c r="G33" s="306"/>
      <c r="H33" s="181"/>
      <c r="I33" s="181"/>
      <c r="J33" s="181">
        <f>SUM(H33:I33)</f>
        <v>0</v>
      </c>
      <c r="L33" s="266"/>
      <c r="M33" s="181"/>
      <c r="N33" s="181"/>
      <c r="O33" s="181">
        <f>SUM(M33:N33)</f>
        <v>0</v>
      </c>
    </row>
    <row r="34" spans="1:15" ht="21">
      <c r="A34" s="7"/>
      <c r="B34" s="4"/>
      <c r="C34" s="5"/>
      <c r="D34" s="27"/>
      <c r="E34" s="5"/>
      <c r="G34" s="306"/>
      <c r="H34" s="181"/>
      <c r="I34" s="181"/>
      <c r="J34" s="181">
        <f>SUM(H34:I34)</f>
        <v>0</v>
      </c>
      <c r="L34" s="266"/>
      <c r="M34" s="181"/>
      <c r="N34" s="181"/>
      <c r="O34" s="181">
        <f>SUM(M34:N34)</f>
        <v>0</v>
      </c>
    </row>
    <row r="35" spans="1:15" ht="21">
      <c r="A35" s="7"/>
      <c r="B35" s="4"/>
      <c r="C35" s="5"/>
      <c r="D35" s="27"/>
      <c r="E35" s="5"/>
      <c r="G35" s="307"/>
      <c r="H35" s="181"/>
      <c r="I35" s="181"/>
      <c r="J35" s="181">
        <f>SUM(H35:I35)</f>
        <v>0</v>
      </c>
      <c r="L35" s="267"/>
      <c r="M35" s="181"/>
      <c r="N35" s="181"/>
      <c r="O35" s="181">
        <f>SUM(M35:N35)</f>
        <v>0</v>
      </c>
    </row>
    <row r="36" spans="1:15" ht="21">
      <c r="A36" s="7"/>
      <c r="B36" s="4"/>
      <c r="C36" s="5"/>
      <c r="D36" s="27"/>
      <c r="E36" s="5"/>
      <c r="G36" s="263" t="s">
        <v>274</v>
      </c>
      <c r="H36" s="264">
        <f>SUM(H32:H35)</f>
        <v>0</v>
      </c>
      <c r="I36" s="264">
        <f>SUM(I32:I35)</f>
        <v>0</v>
      </c>
      <c r="J36" s="264">
        <f>SUM(H36:I36)</f>
        <v>0</v>
      </c>
      <c r="L36" s="263" t="s">
        <v>274</v>
      </c>
      <c r="M36" s="264">
        <f>SUM(M32:M35)</f>
        <v>0</v>
      </c>
      <c r="N36" s="264">
        <f>SUM(N32:N35)</f>
        <v>0</v>
      </c>
      <c r="O36" s="264">
        <f>SUM(M36:N36)</f>
        <v>0</v>
      </c>
    </row>
    <row r="37" spans="1:5" ht="21">
      <c r="A37" s="7"/>
      <c r="B37" s="4"/>
      <c r="C37" s="5"/>
      <c r="D37" s="27"/>
      <c r="E37" s="5"/>
    </row>
    <row r="38" spans="7:15" ht="21">
      <c r="G38" s="318" t="s">
        <v>138</v>
      </c>
      <c r="H38" s="181"/>
      <c r="I38" s="181"/>
      <c r="J38" s="181">
        <f>SUM(H38:I38)</f>
        <v>0</v>
      </c>
      <c r="L38" s="265" t="s">
        <v>276</v>
      </c>
      <c r="M38" s="181"/>
      <c r="N38" s="181"/>
      <c r="O38" s="181">
        <f>SUM(M38:N38)</f>
        <v>0</v>
      </c>
    </row>
    <row r="39" spans="7:15" ht="21">
      <c r="G39" s="306"/>
      <c r="H39" s="181"/>
      <c r="I39" s="181"/>
      <c r="J39" s="181">
        <f>SUM(H39:I39)</f>
        <v>0</v>
      </c>
      <c r="L39" s="266"/>
      <c r="M39" s="181"/>
      <c r="N39" s="181"/>
      <c r="O39" s="181">
        <f>SUM(M39:N39)</f>
        <v>0</v>
      </c>
    </row>
    <row r="40" spans="7:15" ht="21">
      <c r="G40" s="306"/>
      <c r="H40" s="181"/>
      <c r="I40" s="181"/>
      <c r="J40" s="181">
        <f>SUM(H40:I40)</f>
        <v>0</v>
      </c>
      <c r="L40" s="266"/>
      <c r="M40" s="181"/>
      <c r="N40" s="181"/>
      <c r="O40" s="181">
        <f>SUM(M40:N40)</f>
        <v>0</v>
      </c>
    </row>
    <row r="41" spans="7:15" ht="21">
      <c r="G41" s="307"/>
      <c r="H41" s="181"/>
      <c r="I41" s="181"/>
      <c r="J41" s="181">
        <f>SUM(H41:I41)</f>
        <v>0</v>
      </c>
      <c r="L41" s="267"/>
      <c r="M41" s="181"/>
      <c r="N41" s="181"/>
      <c r="O41" s="181">
        <f>SUM(M41:N41)</f>
        <v>0</v>
      </c>
    </row>
    <row r="42" spans="7:15" ht="21">
      <c r="G42" s="263" t="s">
        <v>274</v>
      </c>
      <c r="H42" s="264">
        <f>SUM(H38:H41)</f>
        <v>0</v>
      </c>
      <c r="I42" s="264">
        <f>SUM(I38:I41)</f>
        <v>0</v>
      </c>
      <c r="J42" s="264">
        <f>SUM(H42:I42)</f>
        <v>0</v>
      </c>
      <c r="L42" s="263" t="s">
        <v>274</v>
      </c>
      <c r="M42" s="264">
        <f>SUM(M38:M41)</f>
        <v>0</v>
      </c>
      <c r="N42" s="264">
        <f>SUM(N38:N41)</f>
        <v>0</v>
      </c>
      <c r="O42" s="264">
        <f>SUM(M42:N42)</f>
        <v>0</v>
      </c>
    </row>
  </sheetData>
  <sheetProtection/>
  <mergeCells count="10">
    <mergeCell ref="G32:G35"/>
    <mergeCell ref="G38:G41"/>
    <mergeCell ref="C1:E1"/>
    <mergeCell ref="C2:E2"/>
    <mergeCell ref="A4:B4"/>
    <mergeCell ref="A5:B5"/>
    <mergeCell ref="G8:G11"/>
    <mergeCell ref="G14:G17"/>
    <mergeCell ref="G20:G23"/>
    <mergeCell ref="G26:G29"/>
  </mergeCells>
  <hyperlinks>
    <hyperlink ref="A5" location="สรุปงบประมาณตามลำดับ!A1" display="คลิกเพื่อกลับหน้าสรุปงบประมาณ"/>
    <hyperlink ref="A4:B4" location="ค่าวารสาร!A1" display="คลิกกลับ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C000"/>
  </sheetPr>
  <dimension ref="A1:G29"/>
  <sheetViews>
    <sheetView zoomScalePageLayoutView="0" workbookViewId="0" topLeftCell="A1">
      <selection activeCell="E18" sqref="E18:G18"/>
    </sheetView>
  </sheetViews>
  <sheetFormatPr defaultColWidth="9.00390625" defaultRowHeight="15"/>
  <cols>
    <col min="1" max="1" width="5.140625" style="10" customWidth="1"/>
    <col min="2" max="2" width="46.8515625" style="9" customWidth="1"/>
    <col min="3" max="3" width="31.421875" style="9" customWidth="1"/>
    <col min="4" max="4" width="16.00390625" style="9" customWidth="1"/>
    <col min="5" max="5" width="18.140625" style="9" customWidth="1"/>
    <col min="6" max="6" width="17.57421875" style="9" customWidth="1"/>
    <col min="7" max="7" width="11.8515625" style="9" customWidth="1"/>
    <col min="8" max="9" width="12.00390625" style="9" customWidth="1"/>
    <col min="10" max="11" width="9.00390625" style="9" customWidth="1"/>
    <col min="12" max="12" width="13.421875" style="9" customWidth="1"/>
    <col min="13" max="16384" width="9.00390625" style="9" customWidth="1"/>
  </cols>
  <sheetData>
    <row r="1" spans="1:7" ht="24" customHeight="1">
      <c r="A1" s="316" t="s">
        <v>11</v>
      </c>
      <c r="B1" s="316"/>
      <c r="C1" s="316"/>
      <c r="D1" s="316"/>
      <c r="E1" s="316"/>
      <c r="F1" s="316"/>
      <c r="G1" s="316"/>
    </row>
    <row r="2" spans="1:6" ht="25.5">
      <c r="A2" s="317" t="s">
        <v>236</v>
      </c>
      <c r="B2" s="317"/>
      <c r="C2" s="317"/>
      <c r="D2" s="317"/>
      <c r="E2" s="317"/>
      <c r="F2" s="317"/>
    </row>
    <row r="3" spans="1:6" ht="9" customHeight="1">
      <c r="A3" s="15"/>
      <c r="B3" s="16"/>
      <c r="C3" s="17"/>
      <c r="D3" s="17"/>
      <c r="E3" s="18"/>
      <c r="F3" s="17"/>
    </row>
    <row r="4" spans="1:7" ht="24.75" customHeight="1">
      <c r="A4" s="45" t="s">
        <v>1</v>
      </c>
      <c r="B4" s="45" t="s">
        <v>12</v>
      </c>
      <c r="C4" s="46" t="s">
        <v>13</v>
      </c>
      <c r="D4" s="46" t="s">
        <v>29</v>
      </c>
      <c r="E4" s="45" t="s">
        <v>8</v>
      </c>
      <c r="F4" s="47" t="s">
        <v>9</v>
      </c>
      <c r="G4" s="47" t="s">
        <v>4</v>
      </c>
    </row>
    <row r="5" spans="1:7" ht="24.75" customHeight="1">
      <c r="A5" s="92">
        <f>สรุปงบประมาณตามลำดับ!A13</f>
        <v>1.7</v>
      </c>
      <c r="B5" s="92" t="str">
        <f>สรุปงบประมาณตามลำดับ!B13</f>
        <v>ค่าวารสาร/คู่มือนักเรียน</v>
      </c>
      <c r="C5" s="219"/>
      <c r="D5" s="88">
        <f>SUM(D6:D15)</f>
        <v>358020</v>
      </c>
      <c r="E5" s="88">
        <f>SUM(E6:E15)</f>
        <v>118800</v>
      </c>
      <c r="F5" s="220">
        <f>SUM(F6:F33)</f>
        <v>239220</v>
      </c>
      <c r="G5" s="39"/>
    </row>
    <row r="6" spans="1:7" s="35" customFormat="1" ht="24.75" customHeight="1">
      <c r="A6" s="217" t="s">
        <v>113</v>
      </c>
      <c r="B6" s="217" t="s">
        <v>94</v>
      </c>
      <c r="C6" s="218"/>
      <c r="D6" s="40">
        <f>สรุปงบประมาณตามลำดับ!C13</f>
        <v>358020</v>
      </c>
      <c r="E6" s="40">
        <f>'1.7.1'!D4</f>
        <v>118800</v>
      </c>
      <c r="F6" s="83">
        <f>'1.7.1'!D5</f>
        <v>239220</v>
      </c>
      <c r="G6" s="111" t="str">
        <f>IF(F6&lt;0,"ปิดงบ",IF(F6&lt;0,"-","-"))</f>
        <v>-</v>
      </c>
    </row>
    <row r="7" spans="1:7" s="35" customFormat="1" ht="22.5" customHeight="1">
      <c r="A7" s="78"/>
      <c r="B7" s="78"/>
      <c r="C7" s="37"/>
      <c r="D7" s="14"/>
      <c r="E7" s="40"/>
      <c r="F7" s="41"/>
      <c r="G7" s="87"/>
    </row>
    <row r="8" spans="1:7" s="35" customFormat="1" ht="22.5" customHeight="1">
      <c r="A8" s="78"/>
      <c r="B8" s="78"/>
      <c r="C8" s="37"/>
      <c r="D8" s="14"/>
      <c r="E8" s="40"/>
      <c r="F8" s="41"/>
      <c r="G8" s="87"/>
    </row>
    <row r="9" spans="1:7" s="35" customFormat="1" ht="22.5" customHeight="1">
      <c r="A9" s="78"/>
      <c r="B9" s="78"/>
      <c r="C9" s="37"/>
      <c r="D9" s="14"/>
      <c r="E9" s="40"/>
      <c r="F9" s="41"/>
      <c r="G9" s="87"/>
    </row>
    <row r="10" spans="1:7" s="35" customFormat="1" ht="22.5" customHeight="1">
      <c r="A10" s="78"/>
      <c r="B10" s="78"/>
      <c r="C10" s="37"/>
      <c r="D10" s="14"/>
      <c r="E10" s="40"/>
      <c r="F10" s="41"/>
      <c r="G10" s="87"/>
    </row>
    <row r="11" spans="1:7" s="35" customFormat="1" ht="22.5" customHeight="1">
      <c r="A11" s="38"/>
      <c r="B11" s="36"/>
      <c r="C11" s="37"/>
      <c r="D11" s="14"/>
      <c r="E11" s="40"/>
      <c r="F11" s="41"/>
      <c r="G11" s="41"/>
    </row>
    <row r="12" spans="1:7" s="35" customFormat="1" ht="22.5" customHeight="1">
      <c r="A12" s="38"/>
      <c r="B12" s="36"/>
      <c r="C12" s="37"/>
      <c r="D12" s="14"/>
      <c r="E12" s="40"/>
      <c r="F12" s="41"/>
      <c r="G12" s="41"/>
    </row>
    <row r="13" spans="1:7" s="35" customFormat="1" ht="22.5" customHeight="1">
      <c r="A13" s="38"/>
      <c r="B13" s="36"/>
      <c r="C13" s="37"/>
      <c r="D13" s="14"/>
      <c r="E13" s="40"/>
      <c r="F13" s="41"/>
      <c r="G13" s="41"/>
    </row>
    <row r="14" spans="1:7" s="35" customFormat="1" ht="22.5" customHeight="1">
      <c r="A14" s="38"/>
      <c r="B14" s="36"/>
      <c r="C14" s="37"/>
      <c r="D14" s="14"/>
      <c r="E14" s="40"/>
      <c r="F14" s="41"/>
      <c r="G14" s="41"/>
    </row>
    <row r="15" spans="1:7" s="35" customFormat="1" ht="22.5" customHeight="1">
      <c r="A15" s="38"/>
      <c r="B15" s="36"/>
      <c r="C15" s="37"/>
      <c r="D15" s="14"/>
      <c r="E15" s="40"/>
      <c r="F15" s="41"/>
      <c r="G15" s="41"/>
    </row>
    <row r="16" ht="20.25">
      <c r="A16" s="9"/>
    </row>
    <row r="17" spans="1:7" ht="24" customHeight="1">
      <c r="A17" s="289" t="s">
        <v>34</v>
      </c>
      <c r="B17" s="289"/>
      <c r="C17" s="289"/>
      <c r="D17" s="289"/>
      <c r="E17" s="289"/>
      <c r="F17" s="289"/>
      <c r="G17" s="289"/>
    </row>
    <row r="18" spans="2:7" s="50" customFormat="1" ht="23.25">
      <c r="B18" s="262"/>
      <c r="E18" s="300" t="s">
        <v>43</v>
      </c>
      <c r="F18" s="300"/>
      <c r="G18" s="300"/>
    </row>
    <row r="19" ht="20.25">
      <c r="A19" s="9"/>
    </row>
    <row r="20" ht="20.25">
      <c r="A20" s="9"/>
    </row>
    <row r="21" ht="20.25">
      <c r="A21" s="9"/>
    </row>
    <row r="22" ht="20.25">
      <c r="A22" s="9"/>
    </row>
    <row r="23" ht="20.25">
      <c r="A23" s="9"/>
    </row>
    <row r="24" ht="20.25">
      <c r="A24" s="9"/>
    </row>
    <row r="25" ht="20.25">
      <c r="A25" s="9"/>
    </row>
    <row r="26" ht="20.25">
      <c r="A26" s="9"/>
    </row>
    <row r="27" ht="20.25">
      <c r="A27" s="9"/>
    </row>
    <row r="28" ht="20.25">
      <c r="A28" s="9"/>
    </row>
    <row r="29" ht="20.25">
      <c r="A29" s="9"/>
    </row>
  </sheetData>
  <sheetProtection/>
  <mergeCells count="4">
    <mergeCell ref="A2:F2"/>
    <mergeCell ref="A17:G17"/>
    <mergeCell ref="E18:G18"/>
    <mergeCell ref="A1:G1"/>
  </mergeCells>
  <hyperlinks>
    <hyperlink ref="E18:G18" location="สรุปงบประมาณตามลำดับ!A1" display="คลิกเพื่อกลับหน้าสรุปงบประมาณ"/>
    <hyperlink ref="A6:B6" location="'1.7.1'!A1" display="1.7.1"/>
  </hyperlinks>
  <printOptions horizontalCentered="1"/>
  <pageMargins left="0.35433070866141736" right="0.1968503937007874" top="0.4330708661417323" bottom="0.4330708661417323" header="0.31496062992125984" footer="0.31496062992125984"/>
  <pageSetup fitToWidth="0" horizontalDpi="300" verticalDpi="3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900CC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>
        <f>MP!A5</f>
        <v>1.1</v>
      </c>
      <c r="C1" s="295" t="str">
        <f>MP!B5</f>
        <v>ห้องเรียนพิเศษโปรแกรมพหุภาษา (MP)</v>
      </c>
      <c r="D1" s="295"/>
      <c r="E1" s="295"/>
    </row>
    <row r="2" spans="1:5" ht="21">
      <c r="A2" s="43" t="s">
        <v>5</v>
      </c>
      <c r="B2" s="44" t="str">
        <f>MP!A15</f>
        <v>1.1.10</v>
      </c>
      <c r="C2" s="296" t="str">
        <f>MP!B15</f>
        <v>Cross-cultural Event-21st Century Gen Merry Christmas and Happy New Year 2023</v>
      </c>
      <c r="D2" s="296"/>
      <c r="E2" s="296"/>
    </row>
    <row r="3" spans="3:5" ht="22.5" customHeight="1">
      <c r="C3" s="8" t="s">
        <v>7</v>
      </c>
      <c r="D3" s="12">
        <f>MP!D15</f>
        <v>36000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SUM(D8:D36)-SUM(E8:E36)</f>
        <v>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36000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66"/>
    </row>
    <row r="9" spans="1:5" ht="21">
      <c r="A9" s="7"/>
      <c r="B9" s="4"/>
      <c r="C9" s="5"/>
      <c r="D9" s="27"/>
      <c r="E9" s="66"/>
    </row>
    <row r="10" spans="1:5" ht="21">
      <c r="A10" s="7"/>
      <c r="B10" s="4"/>
      <c r="C10" s="5"/>
      <c r="D10" s="27"/>
      <c r="E10" s="66"/>
    </row>
    <row r="11" spans="1:5" ht="21">
      <c r="A11" s="7"/>
      <c r="B11" s="4"/>
      <c r="C11" s="5"/>
      <c r="D11" s="27"/>
      <c r="E11" s="66"/>
    </row>
    <row r="12" spans="1:5" ht="21">
      <c r="A12" s="7"/>
      <c r="B12" s="4"/>
      <c r="C12" s="5"/>
      <c r="D12" s="27"/>
      <c r="E12" s="66"/>
    </row>
    <row r="13" spans="1:5" ht="21">
      <c r="A13" s="7"/>
      <c r="B13" s="4"/>
      <c r="C13" s="5"/>
      <c r="D13" s="27"/>
      <c r="E13" s="66"/>
    </row>
    <row r="14" spans="1:5" ht="21">
      <c r="A14" s="7"/>
      <c r="B14" s="4"/>
      <c r="C14" s="5"/>
      <c r="D14" s="27"/>
      <c r="E14" s="66"/>
    </row>
    <row r="15" spans="1:5" ht="21">
      <c r="A15" s="7"/>
      <c r="B15" s="4"/>
      <c r="C15" s="5"/>
      <c r="D15" s="27"/>
      <c r="E15" s="66"/>
    </row>
    <row r="16" spans="1:5" ht="21">
      <c r="A16" s="7"/>
      <c r="B16" s="4"/>
      <c r="C16" s="5"/>
      <c r="D16" s="27"/>
      <c r="E16" s="66"/>
    </row>
    <row r="17" spans="1:5" ht="21">
      <c r="A17" s="7"/>
      <c r="B17" s="4"/>
      <c r="C17" s="5"/>
      <c r="D17" s="27"/>
      <c r="E17" s="66"/>
    </row>
    <row r="18" spans="1:5" ht="21">
      <c r="A18" s="7"/>
      <c r="B18" s="4"/>
      <c r="C18" s="5"/>
      <c r="D18" s="27"/>
      <c r="E18" s="66"/>
    </row>
    <row r="19" spans="1:5" ht="21">
      <c r="A19" s="7"/>
      <c r="B19" s="4"/>
      <c r="C19" s="5"/>
      <c r="D19" s="27"/>
      <c r="E19" s="66"/>
    </row>
    <row r="20" spans="1:5" ht="21">
      <c r="A20" s="7"/>
      <c r="B20" s="4"/>
      <c r="C20" s="5"/>
      <c r="D20" s="27"/>
      <c r="E20" s="66"/>
    </row>
    <row r="21" spans="1:5" ht="21">
      <c r="A21" s="7"/>
      <c r="B21" s="4"/>
      <c r="C21" s="5"/>
      <c r="D21" s="27"/>
      <c r="E21" s="66"/>
    </row>
    <row r="22" spans="1:5" ht="21">
      <c r="A22" s="7"/>
      <c r="B22" s="4"/>
      <c r="C22" s="5"/>
      <c r="D22" s="27"/>
      <c r="E22" s="66"/>
    </row>
    <row r="23" spans="1:5" ht="21">
      <c r="A23" s="7"/>
      <c r="B23" s="4"/>
      <c r="C23" s="5"/>
      <c r="D23" s="27"/>
      <c r="E23" s="66"/>
    </row>
    <row r="24" spans="1:5" ht="21">
      <c r="A24" s="7"/>
      <c r="B24" s="4"/>
      <c r="C24" s="5"/>
      <c r="D24" s="27"/>
      <c r="E24" s="66"/>
    </row>
    <row r="25" spans="1:5" ht="21">
      <c r="A25" s="7"/>
      <c r="B25" s="4"/>
      <c r="C25" s="5"/>
      <c r="D25" s="27"/>
      <c r="E25" s="66"/>
    </row>
    <row r="26" spans="1:5" ht="21">
      <c r="A26" s="7"/>
      <c r="B26" s="4"/>
      <c r="C26" s="5"/>
      <c r="D26" s="27"/>
      <c r="E26" s="66"/>
    </row>
    <row r="27" spans="1:5" ht="21">
      <c r="A27" s="7"/>
      <c r="B27" s="4"/>
      <c r="C27" s="5"/>
      <c r="D27" s="27"/>
      <c r="E27" s="66"/>
    </row>
    <row r="28" spans="1:5" ht="21">
      <c r="A28" s="7"/>
      <c r="B28" s="4"/>
      <c r="C28" s="5"/>
      <c r="D28" s="27"/>
      <c r="E28" s="66"/>
    </row>
    <row r="29" spans="1:5" ht="21">
      <c r="A29" s="7"/>
      <c r="B29" s="4"/>
      <c r="C29" s="5"/>
      <c r="D29" s="27"/>
      <c r="E29" s="66"/>
    </row>
    <row r="30" spans="1:5" ht="21">
      <c r="A30" s="7"/>
      <c r="B30" s="4"/>
      <c r="C30" s="5"/>
      <c r="D30" s="27"/>
      <c r="E30" s="66"/>
    </row>
    <row r="31" spans="1:5" ht="21">
      <c r="A31" s="7"/>
      <c r="B31" s="4"/>
      <c r="C31" s="5"/>
      <c r="D31" s="27"/>
      <c r="E31" s="66"/>
    </row>
    <row r="32" spans="1:5" ht="21">
      <c r="A32" s="7"/>
      <c r="B32" s="4"/>
      <c r="C32" s="5"/>
      <c r="D32" s="27"/>
      <c r="E32" s="66"/>
    </row>
    <row r="33" spans="1:5" ht="21">
      <c r="A33" s="7"/>
      <c r="B33" s="4"/>
      <c r="C33" s="5"/>
      <c r="D33" s="27"/>
      <c r="E33" s="66"/>
    </row>
    <row r="34" spans="1:5" ht="21">
      <c r="A34" s="7"/>
      <c r="B34" s="4"/>
      <c r="C34" s="5"/>
      <c r="D34" s="27"/>
      <c r="E34" s="66"/>
    </row>
    <row r="35" spans="1:5" ht="21">
      <c r="A35" s="7"/>
      <c r="B35" s="4"/>
      <c r="C35" s="5"/>
      <c r="D35" s="27"/>
      <c r="E35" s="66"/>
    </row>
    <row r="36" spans="1:5" ht="21">
      <c r="A36" s="7"/>
      <c r="B36" s="4"/>
      <c r="C36" s="5"/>
      <c r="D36" s="27"/>
      <c r="E36" s="66"/>
    </row>
  </sheetData>
  <sheetProtection/>
  <mergeCells count="4">
    <mergeCell ref="A5:B5"/>
    <mergeCell ref="C1:E1"/>
    <mergeCell ref="C2:E2"/>
    <mergeCell ref="A4:B4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horizontalDpi="300" verticalDpi="300" orientation="portrait" paperSize="9" r:id="rId1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C000"/>
  </sheetPr>
  <dimension ref="A1:E37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9.710937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'ค่าวารสาร คู่มือนักเรียน '!A5</f>
        <v>1.7</v>
      </c>
      <c r="C1" s="312" t="str">
        <f>'ค่าวารสาร คู่มือนักเรียน '!B5</f>
        <v>ค่าวารสาร/คู่มือนักเรียน</v>
      </c>
      <c r="D1" s="312"/>
      <c r="E1" s="312"/>
    </row>
    <row r="2" spans="1:5" s="49" customFormat="1" ht="21.75" customHeight="1">
      <c r="A2" s="48" t="s">
        <v>5</v>
      </c>
      <c r="B2" s="48" t="str">
        <f>'ค่าวารสาร คู่มือนักเรียน '!A6</f>
        <v>1.7.1</v>
      </c>
      <c r="C2" s="312" t="str">
        <f>'ค่าวารสาร คู่มือนักเรียน '!B6</f>
        <v>ค่าวารสาร/คู่มือนักเรียน</v>
      </c>
      <c r="D2" s="312"/>
      <c r="E2" s="312"/>
    </row>
    <row r="3" spans="3:5" ht="22.5" customHeight="1">
      <c r="C3" s="8" t="s">
        <v>7</v>
      </c>
      <c r="D3" s="12">
        <f>'ค่าวารสาร คู่มือนักเรียน '!D6</f>
        <v>358020</v>
      </c>
      <c r="E3" s="22" t="s">
        <v>10</v>
      </c>
    </row>
    <row r="4" spans="1:5" ht="22.5" customHeight="1">
      <c r="A4" s="315" t="s">
        <v>32</v>
      </c>
      <c r="B4" s="315"/>
      <c r="C4" s="8" t="s">
        <v>8</v>
      </c>
      <c r="D4" s="25">
        <f>SUM(D8:D37)</f>
        <v>118800</v>
      </c>
      <c r="E4" s="23" t="s">
        <v>10</v>
      </c>
    </row>
    <row r="5" spans="1:5" ht="22.5" customHeight="1">
      <c r="A5" s="313" t="s">
        <v>33</v>
      </c>
      <c r="B5" s="313"/>
      <c r="C5" s="8" t="s">
        <v>9</v>
      </c>
      <c r="D5" s="11">
        <f>D3-D4</f>
        <v>239220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 t="s">
        <v>289</v>
      </c>
      <c r="D8" s="26">
        <v>118800</v>
      </c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ค่าวารสาร คู่มือนักเรียน '!A1" display="คลิกกลับ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00B050"/>
  </sheetPr>
  <dimension ref="A1:G29"/>
  <sheetViews>
    <sheetView zoomScalePageLayoutView="0" workbookViewId="0" topLeftCell="A1">
      <selection activeCell="E18" sqref="E18:G18"/>
    </sheetView>
  </sheetViews>
  <sheetFormatPr defaultColWidth="9.00390625" defaultRowHeight="15"/>
  <cols>
    <col min="1" max="1" width="5.140625" style="10" customWidth="1"/>
    <col min="2" max="2" width="46.8515625" style="9" customWidth="1"/>
    <col min="3" max="3" width="31.421875" style="9" customWidth="1"/>
    <col min="4" max="4" width="16.00390625" style="9" customWidth="1"/>
    <col min="5" max="5" width="15.140625" style="9" customWidth="1"/>
    <col min="6" max="6" width="15.8515625" style="9" customWidth="1"/>
    <col min="7" max="7" width="11.8515625" style="9" customWidth="1"/>
    <col min="8" max="9" width="12.00390625" style="9" customWidth="1"/>
    <col min="10" max="11" width="9.00390625" style="9" customWidth="1"/>
    <col min="12" max="12" width="13.421875" style="9" customWidth="1"/>
    <col min="13" max="16384" width="9.00390625" style="9" customWidth="1"/>
  </cols>
  <sheetData>
    <row r="1" spans="1:7" ht="24" customHeight="1">
      <c r="A1" s="316" t="s">
        <v>11</v>
      </c>
      <c r="B1" s="316"/>
      <c r="C1" s="316"/>
      <c r="D1" s="316"/>
      <c r="E1" s="316"/>
      <c r="F1" s="316"/>
      <c r="G1" s="316"/>
    </row>
    <row r="2" spans="1:7" ht="27.75" customHeight="1">
      <c r="A2" s="317" t="s">
        <v>236</v>
      </c>
      <c r="B2" s="317"/>
      <c r="C2" s="317"/>
      <c r="D2" s="317"/>
      <c r="E2" s="317"/>
      <c r="F2" s="317"/>
      <c r="G2" s="317"/>
    </row>
    <row r="3" spans="1:6" ht="9" customHeight="1">
      <c r="A3" s="15"/>
      <c r="B3" s="16"/>
      <c r="C3" s="17"/>
      <c r="D3" s="17"/>
      <c r="E3" s="18"/>
      <c r="F3" s="17"/>
    </row>
    <row r="4" spans="1:7" ht="24.75" customHeight="1">
      <c r="A4" s="45" t="s">
        <v>1</v>
      </c>
      <c r="B4" s="45" t="s">
        <v>12</v>
      </c>
      <c r="C4" s="46" t="s">
        <v>13</v>
      </c>
      <c r="D4" s="46" t="s">
        <v>29</v>
      </c>
      <c r="E4" s="45" t="s">
        <v>8</v>
      </c>
      <c r="F4" s="47" t="s">
        <v>9</v>
      </c>
      <c r="G4" s="47" t="s">
        <v>4</v>
      </c>
    </row>
    <row r="5" spans="1:7" ht="19.5" customHeight="1">
      <c r="A5" s="96">
        <f>สรุปงบประมาณตามลำดับ!A14</f>
        <v>1.8</v>
      </c>
      <c r="B5" s="92" t="str">
        <f>สรุปงบประมาณตามลำดับ!B14</f>
        <v>ค่าเช่าคอมพิวเตอร์และปรับซ่อมบำรุงห้องศูนย์ปฏิบัติการ</v>
      </c>
      <c r="C5" s="245"/>
      <c r="D5" s="246">
        <f>SUM(D6:D15)</f>
        <v>550800</v>
      </c>
      <c r="E5" s="246">
        <f>SUM(E6:E15)</f>
        <v>0</v>
      </c>
      <c r="F5" s="73">
        <f>SUM(F6:F33)</f>
        <v>550800</v>
      </c>
      <c r="G5" s="39"/>
    </row>
    <row r="6" spans="1:7" s="35" customFormat="1" ht="24" customHeight="1">
      <c r="A6" s="140" t="s">
        <v>112</v>
      </c>
      <c r="B6" s="141" t="s">
        <v>272</v>
      </c>
      <c r="C6" s="139"/>
      <c r="D6" s="14">
        <v>550800</v>
      </c>
      <c r="E6" s="14">
        <f>'1.8.1'!D4</f>
        <v>0</v>
      </c>
      <c r="F6" s="89">
        <f>'1.8.1'!D5</f>
        <v>550800</v>
      </c>
      <c r="G6" s="111" t="str">
        <f>IF(F6&lt;0,"ปิดงบ",IF(F6&lt;0,"-","-"))</f>
        <v>-</v>
      </c>
    </row>
    <row r="7" spans="1:7" s="35" customFormat="1" ht="22.5" customHeight="1">
      <c r="A7" s="93"/>
      <c r="B7" s="91"/>
      <c r="C7" s="37"/>
      <c r="D7" s="14"/>
      <c r="E7" s="112">
        <f>'1.8.2'!D4</f>
        <v>0</v>
      </c>
      <c r="F7" s="113">
        <f>'1.8.2'!D5</f>
        <v>0</v>
      </c>
      <c r="G7" s="87"/>
    </row>
    <row r="8" spans="1:7" s="35" customFormat="1" ht="22.5" customHeight="1">
      <c r="A8" s="93"/>
      <c r="B8" s="91"/>
      <c r="C8" s="37"/>
      <c r="D8" s="14"/>
      <c r="E8" s="112">
        <f>'1.8.3'!D4</f>
        <v>0</v>
      </c>
      <c r="F8" s="113">
        <f>'1.8.3'!D5</f>
        <v>0</v>
      </c>
      <c r="G8" s="87"/>
    </row>
    <row r="9" spans="1:7" s="35" customFormat="1" ht="22.5" customHeight="1">
      <c r="A9" s="93"/>
      <c r="B9" s="91"/>
      <c r="C9" s="37"/>
      <c r="D9" s="14"/>
      <c r="E9" s="112">
        <f>'1.8.4'!D4</f>
        <v>0</v>
      </c>
      <c r="F9" s="113">
        <f>'1.8.4'!D5</f>
        <v>0</v>
      </c>
      <c r="G9" s="87"/>
    </row>
    <row r="10" spans="1:7" s="35" customFormat="1" ht="22.5" customHeight="1">
      <c r="A10" s="93"/>
      <c r="B10" s="91"/>
      <c r="C10" s="37"/>
      <c r="D10" s="14"/>
      <c r="E10" s="112">
        <f>'1.8.5'!D4</f>
        <v>0</v>
      </c>
      <c r="F10" s="113">
        <f>'1.8.5'!D5</f>
        <v>0</v>
      </c>
      <c r="G10" s="87"/>
    </row>
    <row r="11" spans="1:7" s="35" customFormat="1" ht="22.5" customHeight="1">
      <c r="A11" s="94"/>
      <c r="B11" s="95"/>
      <c r="C11" s="37"/>
      <c r="D11" s="14"/>
      <c r="E11" s="112">
        <f>'1.8.6'!D4</f>
        <v>0</v>
      </c>
      <c r="F11" s="113">
        <f>'1.8.6'!D5</f>
        <v>0</v>
      </c>
      <c r="G11" s="41"/>
    </row>
    <row r="12" spans="1:7" s="35" customFormat="1" ht="22.5" customHeight="1">
      <c r="A12" s="38"/>
      <c r="B12" s="36"/>
      <c r="C12" s="37"/>
      <c r="D12" s="14"/>
      <c r="E12" s="40"/>
      <c r="F12" s="41"/>
      <c r="G12" s="41"/>
    </row>
    <row r="13" spans="1:7" s="35" customFormat="1" ht="22.5" customHeight="1">
      <c r="A13" s="38"/>
      <c r="B13" s="36"/>
      <c r="C13" s="37"/>
      <c r="D13" s="14"/>
      <c r="E13" s="40"/>
      <c r="F13" s="41"/>
      <c r="G13" s="41"/>
    </row>
    <row r="14" spans="1:7" s="35" customFormat="1" ht="22.5" customHeight="1">
      <c r="A14" s="38"/>
      <c r="B14" s="36"/>
      <c r="C14" s="37"/>
      <c r="D14" s="14"/>
      <c r="E14" s="40"/>
      <c r="F14" s="41"/>
      <c r="G14" s="41"/>
    </row>
    <row r="15" spans="1:7" s="35" customFormat="1" ht="22.5" customHeight="1">
      <c r="A15" s="38"/>
      <c r="B15" s="36"/>
      <c r="C15" s="37"/>
      <c r="D15" s="14"/>
      <c r="E15" s="40"/>
      <c r="F15" s="41"/>
      <c r="G15" s="41"/>
    </row>
    <row r="16" ht="20.25">
      <c r="A16" s="9"/>
    </row>
    <row r="17" spans="1:7" ht="24" customHeight="1">
      <c r="A17" s="289" t="s">
        <v>34</v>
      </c>
      <c r="B17" s="289"/>
      <c r="C17" s="289"/>
      <c r="D17" s="289"/>
      <c r="E17" s="289"/>
      <c r="F17" s="289"/>
      <c r="G17" s="289"/>
    </row>
    <row r="18" spans="5:7" s="50" customFormat="1" ht="23.25">
      <c r="E18" s="300" t="s">
        <v>43</v>
      </c>
      <c r="F18" s="300"/>
      <c r="G18" s="300"/>
    </row>
    <row r="19" ht="20.25">
      <c r="A19" s="9"/>
    </row>
    <row r="20" ht="20.25">
      <c r="A20" s="9"/>
    </row>
    <row r="21" ht="20.25">
      <c r="A21" s="9"/>
    </row>
    <row r="22" ht="20.25">
      <c r="A22" s="9"/>
    </row>
    <row r="23" ht="20.25">
      <c r="A23" s="9"/>
    </row>
    <row r="24" ht="20.25">
      <c r="A24" s="9"/>
    </row>
    <row r="25" ht="20.25">
      <c r="A25" s="9"/>
    </row>
    <row r="26" ht="20.25">
      <c r="A26" s="9"/>
    </row>
    <row r="27" ht="20.25">
      <c r="A27" s="9"/>
    </row>
    <row r="28" ht="20.25">
      <c r="A28" s="9"/>
    </row>
    <row r="29" ht="20.25">
      <c r="A29" s="9"/>
    </row>
  </sheetData>
  <sheetProtection/>
  <mergeCells count="4">
    <mergeCell ref="A17:G17"/>
    <mergeCell ref="E18:G18"/>
    <mergeCell ref="A1:G1"/>
    <mergeCell ref="A2:G2"/>
  </mergeCells>
  <hyperlinks>
    <hyperlink ref="E18:G18" location="สรุปงบประมาณตามลำดับ!A1" display="คลิกเพื่อกลับหน้าสรุปงบประมาณ"/>
    <hyperlink ref="A6:B6" location="'1.8.1'!A1" display="1.8.1"/>
  </hyperlinks>
  <printOptions horizontalCentered="1"/>
  <pageMargins left="0.35433070866141736" right="0.1968503937007874" top="0.4330708661417323" bottom="0.4330708661417323" header="0.31496062992125984" footer="0.31496062992125984"/>
  <pageSetup fitToWidth="0" horizontalDpi="300" verticalDpi="300" orientation="landscape" paperSize="9" scale="75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00B050"/>
  </sheetPr>
  <dimension ref="A1:E37"/>
  <sheetViews>
    <sheetView zoomScale="130" zoomScaleNormal="130" zoomScalePageLayoutView="0" workbookViewId="0" topLeftCell="A1">
      <selection activeCell="H11" sqref="H11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ค่าเช่าคอมพิวเตอร์!A5</f>
        <v>1.8</v>
      </c>
      <c r="C1" s="312" t="str">
        <f>ค่าเช่าคอมพิวเตอร์!B5</f>
        <v>ค่าเช่าคอมพิวเตอร์และปรับซ่อมบำรุงห้องศูนย์ปฏิบัติการ</v>
      </c>
      <c r="D1" s="312"/>
      <c r="E1" s="312"/>
    </row>
    <row r="2" spans="1:5" s="49" customFormat="1" ht="21.75" customHeight="1">
      <c r="A2" s="48" t="s">
        <v>5</v>
      </c>
      <c r="B2" s="48" t="str">
        <f>ค่าเช่าคอมพิวเตอร์!A6</f>
        <v>1.8.1</v>
      </c>
      <c r="C2" s="312"/>
      <c r="D2" s="312"/>
      <c r="E2" s="312"/>
    </row>
    <row r="3" spans="3:5" ht="22.5" customHeight="1">
      <c r="C3" s="8" t="s">
        <v>7</v>
      </c>
      <c r="D3" s="12">
        <f>ค่าเช่าคอมพิวเตอร์!D6</f>
        <v>550800</v>
      </c>
      <c r="E3" s="22" t="s">
        <v>10</v>
      </c>
    </row>
    <row r="4" spans="1:5" ht="22.5" customHeight="1">
      <c r="A4" s="319" t="s">
        <v>32</v>
      </c>
      <c r="B4" s="319"/>
      <c r="C4" s="8" t="s">
        <v>8</v>
      </c>
      <c r="D4" s="25">
        <f>SUM(D8:D37)</f>
        <v>0</v>
      </c>
      <c r="E4" s="23" t="s">
        <v>10</v>
      </c>
    </row>
    <row r="5" spans="1:5" ht="22.5" customHeight="1">
      <c r="A5" s="313" t="s">
        <v>33</v>
      </c>
      <c r="B5" s="313"/>
      <c r="C5" s="8" t="s">
        <v>9</v>
      </c>
      <c r="D5" s="11">
        <f>D3-D4</f>
        <v>550800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7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7"/>
      <c r="D10" s="143"/>
      <c r="E10" s="5"/>
    </row>
    <row r="11" spans="1:5" ht="21">
      <c r="A11" s="7"/>
      <c r="B11" s="4"/>
      <c r="C11" s="57"/>
      <c r="D11" s="104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ค่าเช่าคอมพิวเอตร์!A1" display="คลิกกลับ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00B050"/>
  </sheetPr>
  <dimension ref="A1:E37"/>
  <sheetViews>
    <sheetView zoomScale="130" zoomScaleNormal="130" zoomScalePageLayoutView="0" workbookViewId="0" topLeftCell="A1">
      <selection activeCell="D4" sqref="D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ค่าเช่าคอมพิวเตอร์!A5</f>
        <v>1.8</v>
      </c>
      <c r="C1" s="312" t="str">
        <f>ค่าเช่าคอมพิวเตอร์!B5</f>
        <v>ค่าเช่าคอมพิวเตอร์และปรับซ่อมบำรุงห้องศูนย์ปฏิบัติการ</v>
      </c>
      <c r="D1" s="312"/>
      <c r="E1" s="312"/>
    </row>
    <row r="2" spans="1:5" s="49" customFormat="1" ht="21.75" customHeight="1">
      <c r="A2" s="48" t="s">
        <v>5</v>
      </c>
      <c r="B2" s="48">
        <f>ค่าเช่าคอมพิวเตอร์!A7</f>
        <v>0</v>
      </c>
      <c r="C2" s="312">
        <f>ค่าเช่าคอมพิวเตอร์!B7</f>
        <v>0</v>
      </c>
      <c r="D2" s="312"/>
      <c r="E2" s="312"/>
    </row>
    <row r="3" spans="3:5" ht="22.5" customHeight="1">
      <c r="C3" s="8" t="s">
        <v>7</v>
      </c>
      <c r="D3" s="12">
        <f>ค่าเช่าคอมพิวเตอร์!D7</f>
        <v>0</v>
      </c>
      <c r="E3" s="22" t="s">
        <v>10</v>
      </c>
    </row>
    <row r="4" spans="1:5" ht="22.5" customHeight="1">
      <c r="A4" s="305" t="s">
        <v>32</v>
      </c>
      <c r="B4" s="305"/>
      <c r="C4" s="8" t="s">
        <v>8</v>
      </c>
      <c r="D4" s="25">
        <f>SUM(D8:D37)</f>
        <v>0</v>
      </c>
      <c r="E4" s="23" t="s">
        <v>10</v>
      </c>
    </row>
    <row r="5" spans="1:5" ht="22.5" customHeight="1">
      <c r="A5" s="313" t="s">
        <v>33</v>
      </c>
      <c r="B5" s="313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ค่าวารสาร!A1" display="คลิกกลับ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00B050"/>
  </sheetPr>
  <dimension ref="A1:E37"/>
  <sheetViews>
    <sheetView zoomScale="130" zoomScaleNormal="130" zoomScalePageLayoutView="0" workbookViewId="0" topLeftCell="A1">
      <selection activeCell="D4" sqref="D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ค่าเช่าคอมพิวเตอร์!A5</f>
        <v>1.8</v>
      </c>
      <c r="C1" s="312" t="str">
        <f>ค่าเช่าคอมพิวเตอร์!B5</f>
        <v>ค่าเช่าคอมพิวเตอร์และปรับซ่อมบำรุงห้องศูนย์ปฏิบัติการ</v>
      </c>
      <c r="D1" s="312"/>
      <c r="E1" s="312"/>
    </row>
    <row r="2" spans="1:5" s="49" customFormat="1" ht="21.75" customHeight="1">
      <c r="A2" s="48" t="s">
        <v>5</v>
      </c>
      <c r="B2" s="48">
        <f>ค่าเช่าคอมพิวเตอร์!A8</f>
        <v>0</v>
      </c>
      <c r="C2" s="312">
        <f>ค่าเช่าคอมพิวเตอร์!B8</f>
        <v>0</v>
      </c>
      <c r="D2" s="312"/>
      <c r="E2" s="312"/>
    </row>
    <row r="3" spans="3:5" ht="22.5" customHeight="1">
      <c r="C3" s="8" t="s">
        <v>7</v>
      </c>
      <c r="D3" s="12">
        <f>ค่าเช่าคอมพิวเตอร์!D8</f>
        <v>0</v>
      </c>
      <c r="E3" s="22" t="s">
        <v>10</v>
      </c>
    </row>
    <row r="4" spans="1:5" ht="22.5" customHeight="1">
      <c r="A4" s="305" t="s">
        <v>32</v>
      </c>
      <c r="B4" s="305"/>
      <c r="C4" s="8" t="s">
        <v>8</v>
      </c>
      <c r="D4" s="25">
        <f>SUM(D8:D37)</f>
        <v>0</v>
      </c>
      <c r="E4" s="23" t="s">
        <v>10</v>
      </c>
    </row>
    <row r="5" spans="1:5" ht="22.5" customHeight="1">
      <c r="A5" s="313" t="s">
        <v>33</v>
      </c>
      <c r="B5" s="313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ค่าวารสาร!A1" display="คลิกกลับ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00B050"/>
  </sheetPr>
  <dimension ref="A1:E37"/>
  <sheetViews>
    <sheetView zoomScale="130" zoomScaleNormal="130" zoomScalePageLayoutView="0" workbookViewId="0" topLeftCell="A1">
      <selection activeCell="D4" sqref="D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ค่าเช่าคอมพิวเตอร์!A5</f>
        <v>1.8</v>
      </c>
      <c r="C1" s="312" t="str">
        <f>ค่าเช่าคอมพิวเตอร์!B5</f>
        <v>ค่าเช่าคอมพิวเตอร์และปรับซ่อมบำรุงห้องศูนย์ปฏิบัติการ</v>
      </c>
      <c r="D1" s="312"/>
      <c r="E1" s="312"/>
    </row>
    <row r="2" spans="1:5" s="49" customFormat="1" ht="21.75" customHeight="1">
      <c r="A2" s="48" t="s">
        <v>5</v>
      </c>
      <c r="B2" s="48">
        <f>ค่าเช่าคอมพิวเตอร์!A9</f>
        <v>0</v>
      </c>
      <c r="C2" s="312">
        <f>ค่าเช่าคอมพิวเตอร์!B9</f>
        <v>0</v>
      </c>
      <c r="D2" s="312"/>
      <c r="E2" s="312"/>
    </row>
    <row r="3" spans="3:5" ht="22.5" customHeight="1">
      <c r="C3" s="8" t="s">
        <v>7</v>
      </c>
      <c r="D3" s="12">
        <f>ค่าเช่าคอมพิวเตอร์!D9</f>
        <v>0</v>
      </c>
      <c r="E3" s="22" t="s">
        <v>10</v>
      </c>
    </row>
    <row r="4" spans="1:5" ht="22.5" customHeight="1">
      <c r="A4" s="305" t="s">
        <v>32</v>
      </c>
      <c r="B4" s="305"/>
      <c r="C4" s="8" t="s">
        <v>8</v>
      </c>
      <c r="D4" s="25">
        <f>SUM(D8:D37)</f>
        <v>0</v>
      </c>
      <c r="E4" s="23" t="s">
        <v>10</v>
      </c>
    </row>
    <row r="5" spans="1:5" ht="22.5" customHeight="1">
      <c r="A5" s="313" t="s">
        <v>33</v>
      </c>
      <c r="B5" s="313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ค่าวารสาร!A1" display="คลิกกลับ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00B050"/>
  </sheetPr>
  <dimension ref="A1:E37"/>
  <sheetViews>
    <sheetView zoomScale="130" zoomScaleNormal="130" zoomScalePageLayoutView="0" workbookViewId="0" topLeftCell="A1">
      <selection activeCell="D4" sqref="D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ค่าเช่าคอมพิวเตอร์!A5</f>
        <v>1.8</v>
      </c>
      <c r="C1" s="312" t="str">
        <f>ค่าเช่าคอมพิวเตอร์!B5</f>
        <v>ค่าเช่าคอมพิวเตอร์และปรับซ่อมบำรุงห้องศูนย์ปฏิบัติการ</v>
      </c>
      <c r="D1" s="312"/>
      <c r="E1" s="312"/>
    </row>
    <row r="2" spans="1:5" s="49" customFormat="1" ht="21.75" customHeight="1">
      <c r="A2" s="48" t="s">
        <v>5</v>
      </c>
      <c r="B2" s="48">
        <f>ค่าเช่าคอมพิวเตอร์!A10</f>
        <v>0</v>
      </c>
      <c r="C2" s="312">
        <f>ค่าเช่าคอมพิวเตอร์!B10</f>
        <v>0</v>
      </c>
      <c r="D2" s="312"/>
      <c r="E2" s="312"/>
    </row>
    <row r="3" spans="3:5" ht="22.5" customHeight="1">
      <c r="C3" s="8" t="s">
        <v>7</v>
      </c>
      <c r="D3" s="12">
        <f>ค่าเช่าคอมพิวเตอร์!D10</f>
        <v>0</v>
      </c>
      <c r="E3" s="22" t="s">
        <v>10</v>
      </c>
    </row>
    <row r="4" spans="1:5" ht="22.5" customHeight="1">
      <c r="A4" s="305" t="s">
        <v>32</v>
      </c>
      <c r="B4" s="305"/>
      <c r="C4" s="8" t="s">
        <v>8</v>
      </c>
      <c r="D4" s="25">
        <f>SUM(D8:D37)</f>
        <v>0</v>
      </c>
      <c r="E4" s="23" t="s">
        <v>10</v>
      </c>
    </row>
    <row r="5" spans="1:5" ht="22.5" customHeight="1">
      <c r="A5" s="313" t="s">
        <v>33</v>
      </c>
      <c r="B5" s="313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ค่าวารสาร!A1" display="คลิกกลับ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00B050"/>
  </sheetPr>
  <dimension ref="A1:E37"/>
  <sheetViews>
    <sheetView zoomScale="130" zoomScaleNormal="130" zoomScalePageLayoutView="0" workbookViewId="0" topLeftCell="A1">
      <selection activeCell="H15" sqref="H1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ค่าเช่าคอมพิวเตอร์!A5</f>
        <v>1.8</v>
      </c>
      <c r="C1" s="312" t="str">
        <f>ค่าเช่าคอมพิวเตอร์!B5</f>
        <v>ค่าเช่าคอมพิวเตอร์และปรับซ่อมบำรุงห้องศูนย์ปฏิบัติการ</v>
      </c>
      <c r="D1" s="312"/>
      <c r="E1" s="312"/>
    </row>
    <row r="2" spans="1:5" s="49" customFormat="1" ht="21.75" customHeight="1">
      <c r="A2" s="48" t="s">
        <v>5</v>
      </c>
      <c r="B2" s="48">
        <f>ค่าเช่าคอมพิวเตอร์!A11</f>
        <v>0</v>
      </c>
      <c r="C2" s="312">
        <f>ค่าเช่าคอมพิวเตอร์!B11</f>
        <v>0</v>
      </c>
      <c r="D2" s="312"/>
      <c r="E2" s="312"/>
    </row>
    <row r="3" spans="3:5" ht="22.5" customHeight="1">
      <c r="C3" s="8" t="s">
        <v>7</v>
      </c>
      <c r="D3" s="12">
        <f>ค่าเช่าคอมพิวเตอร์!D11</f>
        <v>0</v>
      </c>
      <c r="E3" s="22" t="s">
        <v>10</v>
      </c>
    </row>
    <row r="4" spans="1:5" ht="22.5" customHeight="1">
      <c r="A4" s="305" t="s">
        <v>32</v>
      </c>
      <c r="B4" s="305"/>
      <c r="C4" s="8" t="s">
        <v>8</v>
      </c>
      <c r="D4" s="25">
        <f>SUM(D8:D37)</f>
        <v>0</v>
      </c>
      <c r="E4" s="23" t="s">
        <v>10</v>
      </c>
    </row>
    <row r="5" spans="1:5" ht="22.5" customHeight="1">
      <c r="A5" s="313" t="s">
        <v>33</v>
      </c>
      <c r="B5" s="313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ค่าวารสาร!A1" display="คลิกกลับ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G29"/>
  <sheetViews>
    <sheetView zoomScalePageLayoutView="0" workbookViewId="0" topLeftCell="A1">
      <selection activeCell="E18" sqref="E18:G18"/>
    </sheetView>
  </sheetViews>
  <sheetFormatPr defaultColWidth="9.00390625" defaultRowHeight="15"/>
  <cols>
    <col min="1" max="1" width="5.140625" style="10" customWidth="1"/>
    <col min="2" max="2" width="46.8515625" style="9" customWidth="1"/>
    <col min="3" max="3" width="31.421875" style="9" customWidth="1"/>
    <col min="4" max="4" width="16.00390625" style="9" customWidth="1"/>
    <col min="5" max="5" width="15.140625" style="9" customWidth="1"/>
    <col min="6" max="6" width="15.8515625" style="9" customWidth="1"/>
    <col min="7" max="7" width="11.8515625" style="9" customWidth="1"/>
    <col min="8" max="9" width="12.00390625" style="9" customWidth="1"/>
    <col min="10" max="11" width="9.00390625" style="9" customWidth="1"/>
    <col min="12" max="12" width="13.421875" style="9" customWidth="1"/>
    <col min="13" max="16384" width="9.00390625" style="9" customWidth="1"/>
  </cols>
  <sheetData>
    <row r="1" spans="1:7" ht="24" customHeight="1">
      <c r="A1" s="316" t="s">
        <v>11</v>
      </c>
      <c r="B1" s="316"/>
      <c r="C1" s="316"/>
      <c r="D1" s="316"/>
      <c r="E1" s="316"/>
      <c r="F1" s="316"/>
      <c r="G1" s="316"/>
    </row>
    <row r="2" spans="1:7" ht="27.75" customHeight="1">
      <c r="A2" s="317" t="s">
        <v>236</v>
      </c>
      <c r="B2" s="317"/>
      <c r="C2" s="317"/>
      <c r="D2" s="317"/>
      <c r="E2" s="317"/>
      <c r="F2" s="317"/>
      <c r="G2" s="317"/>
    </row>
    <row r="3" spans="1:6" ht="9" customHeight="1">
      <c r="A3" s="15"/>
      <c r="B3" s="16"/>
      <c r="C3" s="17"/>
      <c r="D3" s="17"/>
      <c r="E3" s="18"/>
      <c r="F3" s="17"/>
    </row>
    <row r="4" spans="1:7" ht="24.75" customHeight="1">
      <c r="A4" s="45" t="s">
        <v>1</v>
      </c>
      <c r="B4" s="45" t="s">
        <v>12</v>
      </c>
      <c r="C4" s="46" t="s">
        <v>13</v>
      </c>
      <c r="D4" s="46" t="s">
        <v>29</v>
      </c>
      <c r="E4" s="45" t="s">
        <v>8</v>
      </c>
      <c r="F4" s="47" t="s">
        <v>9</v>
      </c>
      <c r="G4" s="47" t="s">
        <v>4</v>
      </c>
    </row>
    <row r="5" spans="1:7" ht="22.5" customHeight="1">
      <c r="A5" s="96">
        <f>สรุปงบประมาณตามลำดับ!A15</f>
        <v>1.9</v>
      </c>
      <c r="B5" s="92" t="str">
        <f>สรุปงบประมาณตามลำดับ!B15</f>
        <v>ค่าสิ่งแวดล้อม</v>
      </c>
      <c r="C5" s="245"/>
      <c r="D5" s="246">
        <f>SUM(D6:D15)</f>
        <v>0</v>
      </c>
      <c r="E5" s="246" t="e">
        <f>SUM(E6:E15)</f>
        <v>#REF!</v>
      </c>
      <c r="F5" s="73" t="e">
        <f>SUM(F6:F33)</f>
        <v>#REF!</v>
      </c>
      <c r="G5" s="73"/>
    </row>
    <row r="6" spans="1:7" s="35" customFormat="1" ht="24" customHeight="1">
      <c r="A6" s="93"/>
      <c r="B6" s="91"/>
      <c r="C6" s="139"/>
      <c r="D6" s="14"/>
      <c r="E6" s="14"/>
      <c r="F6" s="89" t="e">
        <f>#REF!</f>
        <v>#REF!</v>
      </c>
      <c r="G6" s="111" t="e">
        <f>IF(F6&lt;0,"ปิดงบ",IF(F6&lt;0,"-","-"))</f>
        <v>#REF!</v>
      </c>
    </row>
    <row r="7" spans="1:7" s="35" customFormat="1" ht="22.5" customHeight="1">
      <c r="A7" s="93"/>
      <c r="B7" s="91"/>
      <c r="C7" s="37"/>
      <c r="D7" s="14"/>
      <c r="E7" s="185"/>
      <c r="F7" s="113">
        <f>'1.8.2'!D5</f>
        <v>0</v>
      </c>
      <c r="G7" s="87"/>
    </row>
    <row r="8" spans="1:7" s="35" customFormat="1" ht="22.5" customHeight="1">
      <c r="A8" s="93"/>
      <c r="B8" s="91"/>
      <c r="C8" s="37"/>
      <c r="D8" s="14"/>
      <c r="E8" s="185"/>
      <c r="F8" s="113">
        <f>'1.8.3'!D5</f>
        <v>0</v>
      </c>
      <c r="G8" s="87"/>
    </row>
    <row r="9" spans="1:7" s="35" customFormat="1" ht="22.5" customHeight="1">
      <c r="A9" s="93"/>
      <c r="B9" s="91"/>
      <c r="C9" s="37"/>
      <c r="D9" s="14"/>
      <c r="E9" s="185"/>
      <c r="F9" s="113">
        <f>'1.8.4'!D5</f>
        <v>0</v>
      </c>
      <c r="G9" s="87"/>
    </row>
    <row r="10" spans="1:7" s="35" customFormat="1" ht="22.5" customHeight="1">
      <c r="A10" s="93"/>
      <c r="B10" s="91"/>
      <c r="C10" s="37"/>
      <c r="D10" s="14"/>
      <c r="E10" s="185"/>
      <c r="F10" s="113">
        <f>'1.8.5'!D5</f>
        <v>0</v>
      </c>
      <c r="G10" s="87"/>
    </row>
    <row r="11" spans="1:7" s="35" customFormat="1" ht="22.5" customHeight="1">
      <c r="A11" s="93"/>
      <c r="B11" s="91"/>
      <c r="C11" s="37"/>
      <c r="D11" s="14"/>
      <c r="E11" s="185"/>
      <c r="F11" s="113">
        <f>'1.8.6'!D5</f>
        <v>0</v>
      </c>
      <c r="G11" s="41"/>
    </row>
    <row r="12" spans="1:7" s="35" customFormat="1" ht="22.5" customHeight="1">
      <c r="A12" s="93"/>
      <c r="B12" s="91"/>
      <c r="C12" s="37"/>
      <c r="D12" s="14"/>
      <c r="E12" s="185" t="e">
        <f>#REF!</f>
        <v>#REF!</v>
      </c>
      <c r="F12" s="41"/>
      <c r="G12" s="41"/>
    </row>
    <row r="13" spans="1:7" s="35" customFormat="1" ht="22.5" customHeight="1">
      <c r="A13" s="38"/>
      <c r="B13" s="36"/>
      <c r="C13" s="37"/>
      <c r="D13" s="14"/>
      <c r="E13" s="185"/>
      <c r="F13" s="41"/>
      <c r="G13" s="41"/>
    </row>
    <row r="14" spans="1:7" s="35" customFormat="1" ht="22.5" customHeight="1">
      <c r="A14" s="38"/>
      <c r="B14" s="36"/>
      <c r="C14" s="37"/>
      <c r="D14" s="14"/>
      <c r="E14" s="185"/>
      <c r="F14" s="41"/>
      <c r="G14" s="41"/>
    </row>
    <row r="15" spans="1:7" s="35" customFormat="1" ht="22.5" customHeight="1">
      <c r="A15" s="38"/>
      <c r="B15" s="36"/>
      <c r="C15" s="37"/>
      <c r="D15" s="14"/>
      <c r="E15" s="185"/>
      <c r="F15" s="41"/>
      <c r="G15" s="41"/>
    </row>
    <row r="16" ht="20.25">
      <c r="A16" s="9"/>
    </row>
    <row r="17" spans="1:7" ht="24" customHeight="1">
      <c r="A17" s="289" t="s">
        <v>34</v>
      </c>
      <c r="B17" s="289"/>
      <c r="C17" s="289"/>
      <c r="D17" s="289"/>
      <c r="E17" s="289"/>
      <c r="F17" s="289"/>
      <c r="G17" s="289"/>
    </row>
    <row r="18" spans="5:7" s="50" customFormat="1" ht="23.25">
      <c r="E18" s="300" t="s">
        <v>43</v>
      </c>
      <c r="F18" s="300"/>
      <c r="G18" s="300"/>
    </row>
    <row r="19" ht="20.25">
      <c r="A19" s="9"/>
    </row>
    <row r="20" ht="20.25">
      <c r="A20" s="9"/>
    </row>
    <row r="21" ht="20.25">
      <c r="A21" s="9"/>
    </row>
    <row r="22" ht="20.25">
      <c r="A22" s="9"/>
    </row>
    <row r="23" ht="20.25">
      <c r="A23" s="9"/>
    </row>
    <row r="24" ht="20.25">
      <c r="A24" s="9"/>
    </row>
    <row r="25" ht="20.25">
      <c r="A25" s="9"/>
    </row>
    <row r="26" ht="20.25">
      <c r="A26" s="9"/>
    </row>
    <row r="27" ht="20.25">
      <c r="A27" s="9"/>
    </row>
    <row r="28" ht="20.25">
      <c r="A28" s="9"/>
    </row>
    <row r="29" ht="20.25">
      <c r="A29" s="9"/>
    </row>
  </sheetData>
  <sheetProtection/>
  <mergeCells count="4">
    <mergeCell ref="A1:G1"/>
    <mergeCell ref="A2:G2"/>
    <mergeCell ref="A17:G17"/>
    <mergeCell ref="E18:G18"/>
  </mergeCells>
  <hyperlinks>
    <hyperlink ref="E18:G18" location="สรุปงบประมาณตามลำดับ!A1" display="คลิกเพื่อกลับหน้าสรุปงบประมาณ"/>
    <hyperlink ref="A6:B6" location="'1.9.1'!A1" display="1.8.1"/>
    <hyperlink ref="A7:B7" location="'1.9.2'!A1" display="1.9.2"/>
    <hyperlink ref="A8:B8" location="'1.9.3'!A1" display="1.9.3"/>
    <hyperlink ref="A9:B9" location="'1.9.4'!A1" display="1.9.4"/>
    <hyperlink ref="A10:B10" location="'1.9.5'!A1" display="1.9.5"/>
    <hyperlink ref="A11:B11" location="'1.9.6'!A1" display="1.9.6"/>
    <hyperlink ref="A12:B12" location="'1.9.7'!A1" display="1.9.7"/>
  </hyperlinks>
  <printOptions horizontalCentered="1"/>
  <pageMargins left="0.35433070866141736" right="0.1968503937007874" top="0.4330708661417323" bottom="0.4330708661417323" header="0.31496062992125984" footer="0.31496062992125984"/>
  <pageSetup fitToWidth="0" horizontalDpi="300" verticalDpi="300" orientation="landscape" paperSize="9" scale="75" r:id="rId1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E37"/>
  <sheetViews>
    <sheetView zoomScale="130" zoomScaleNormal="130" zoomScalePageLayoutView="0" workbookViewId="0" topLeftCell="A1">
      <selection activeCell="H14" sqref="H1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ค่าเช่าคอมพิวเตอร์!A5</f>
        <v>1.8</v>
      </c>
      <c r="C1" s="312" t="str">
        <f>ค่าเช่าคอมพิวเตอร์!B5</f>
        <v>ค่าเช่าคอมพิวเตอร์และปรับซ่อมบำรุงห้องศูนย์ปฏิบัติการ</v>
      </c>
      <c r="D1" s="312"/>
      <c r="E1" s="312"/>
    </row>
    <row r="2" spans="1:5" s="49" customFormat="1" ht="21.75" customHeight="1">
      <c r="A2" s="48" t="s">
        <v>5</v>
      </c>
      <c r="B2" s="48">
        <f>ค่าเช่าคอมพิวเตอร์!A11</f>
        <v>0</v>
      </c>
      <c r="C2" s="312">
        <f>ค่าเช่าคอมพิวเตอร์!B11</f>
        <v>0</v>
      </c>
      <c r="D2" s="312"/>
      <c r="E2" s="312"/>
    </row>
    <row r="3" spans="3:5" ht="22.5" customHeight="1">
      <c r="C3" s="8" t="s">
        <v>7</v>
      </c>
      <c r="D3" s="12">
        <f>ค่าเช่าคอมพิวเตอร์!D11</f>
        <v>0</v>
      </c>
      <c r="E3" s="22" t="s">
        <v>10</v>
      </c>
    </row>
    <row r="4" spans="1:5" ht="22.5" customHeight="1">
      <c r="A4" s="305" t="s">
        <v>32</v>
      </c>
      <c r="B4" s="305"/>
      <c r="C4" s="8" t="s">
        <v>8</v>
      </c>
      <c r="D4" s="25">
        <f>SUM(D8:D37)</f>
        <v>0</v>
      </c>
      <c r="E4" s="23" t="s">
        <v>10</v>
      </c>
    </row>
    <row r="5" spans="1:5" ht="22.5" customHeight="1">
      <c r="A5" s="313" t="s">
        <v>33</v>
      </c>
      <c r="B5" s="313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ค่าวารสาร!A1" display="คลิกกลับ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90099"/>
  </sheetPr>
  <dimension ref="A1:E36"/>
  <sheetViews>
    <sheetView zoomScalePageLayoutView="0" workbookViewId="0" topLeftCell="A1">
      <selection activeCell="A8" sqref="A8:D11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>
        <f>MP!A5</f>
        <v>1.1</v>
      </c>
      <c r="C1" s="295" t="str">
        <f>MP!B5</f>
        <v>ห้องเรียนพิเศษโปรแกรมพหุภาษา (MP)</v>
      </c>
      <c r="D1" s="295"/>
      <c r="E1" s="295"/>
    </row>
    <row r="2" spans="1:5" ht="21">
      <c r="A2" s="43" t="s">
        <v>5</v>
      </c>
      <c r="B2" s="44" t="str">
        <f>MP!A16</f>
        <v>1.1.11</v>
      </c>
      <c r="C2" s="296" t="str">
        <f>MP!B16</f>
        <v>ค่ายส่งเสริมการเรียนรู้ท้องถิ่นนอกห้องเรียน Outside Classroom Learning (OCL)</v>
      </c>
      <c r="D2" s="296"/>
      <c r="E2" s="296"/>
    </row>
    <row r="3" spans="3:5" ht="22.5" customHeight="1">
      <c r="C3" s="8" t="s">
        <v>7</v>
      </c>
      <c r="D3" s="12">
        <f>MP!D16</f>
        <v>80000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SUM(D8:D36)-SUM(E8:E36)</f>
        <v>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80000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66"/>
    </row>
    <row r="9" spans="1:5" ht="21">
      <c r="A9" s="7"/>
      <c r="B9" s="4"/>
      <c r="C9" s="5"/>
      <c r="D9" s="27"/>
      <c r="E9" s="66"/>
    </row>
    <row r="10" spans="1:5" ht="21">
      <c r="A10" s="7"/>
      <c r="B10" s="4"/>
      <c r="C10" s="5"/>
      <c r="D10" s="27"/>
      <c r="E10" s="66"/>
    </row>
    <row r="11" spans="1:5" ht="21">
      <c r="A11" s="7"/>
      <c r="B11" s="4"/>
      <c r="C11" s="5"/>
      <c r="D11" s="27"/>
      <c r="E11" s="66"/>
    </row>
    <row r="12" spans="1:5" ht="21">
      <c r="A12" s="7"/>
      <c r="B12" s="4"/>
      <c r="C12" s="5"/>
      <c r="D12" s="27"/>
      <c r="E12" s="66"/>
    </row>
    <row r="13" spans="1:5" ht="21">
      <c r="A13" s="7"/>
      <c r="B13" s="4"/>
      <c r="C13" s="5"/>
      <c r="D13" s="27"/>
      <c r="E13" s="66"/>
    </row>
    <row r="14" spans="1:5" ht="21">
      <c r="A14" s="7"/>
      <c r="B14" s="4"/>
      <c r="C14" s="5"/>
      <c r="D14" s="27"/>
      <c r="E14" s="66"/>
    </row>
    <row r="15" spans="1:5" ht="21">
      <c r="A15" s="7"/>
      <c r="B15" s="4"/>
      <c r="C15" s="5"/>
      <c r="D15" s="27"/>
      <c r="E15" s="66"/>
    </row>
    <row r="16" spans="1:5" ht="21">
      <c r="A16" s="7"/>
      <c r="B16" s="4"/>
      <c r="C16" s="5"/>
      <c r="D16" s="27"/>
      <c r="E16" s="66"/>
    </row>
    <row r="17" spans="1:5" ht="21">
      <c r="A17" s="7"/>
      <c r="B17" s="4"/>
      <c r="C17" s="5"/>
      <c r="D17" s="27"/>
      <c r="E17" s="66"/>
    </row>
    <row r="18" spans="1:5" ht="21">
      <c r="A18" s="7"/>
      <c r="B18" s="4"/>
      <c r="C18" s="5"/>
      <c r="D18" s="27"/>
      <c r="E18" s="66"/>
    </row>
    <row r="19" spans="1:5" ht="21">
      <c r="A19" s="7"/>
      <c r="B19" s="4"/>
      <c r="C19" s="5"/>
      <c r="D19" s="27"/>
      <c r="E19" s="66"/>
    </row>
    <row r="20" spans="1:5" ht="21">
      <c r="A20" s="7"/>
      <c r="B20" s="4"/>
      <c r="C20" s="5"/>
      <c r="D20" s="27"/>
      <c r="E20" s="66"/>
    </row>
    <row r="21" spans="1:5" ht="21">
      <c r="A21" s="7"/>
      <c r="B21" s="4"/>
      <c r="C21" s="5"/>
      <c r="D21" s="27"/>
      <c r="E21" s="66"/>
    </row>
    <row r="22" spans="1:5" ht="21">
      <c r="A22" s="7"/>
      <c r="B22" s="4"/>
      <c r="C22" s="5"/>
      <c r="D22" s="27"/>
      <c r="E22" s="66"/>
    </row>
    <row r="23" spans="1:5" ht="21">
      <c r="A23" s="7"/>
      <c r="B23" s="4"/>
      <c r="C23" s="5"/>
      <c r="D23" s="27"/>
      <c r="E23" s="66"/>
    </row>
    <row r="24" spans="1:5" ht="21">
      <c r="A24" s="7"/>
      <c r="B24" s="4"/>
      <c r="C24" s="5"/>
      <c r="D24" s="27"/>
      <c r="E24" s="66"/>
    </row>
    <row r="25" spans="1:5" ht="21">
      <c r="A25" s="7"/>
      <c r="B25" s="4"/>
      <c r="C25" s="5"/>
      <c r="D25" s="27"/>
      <c r="E25" s="66"/>
    </row>
    <row r="26" spans="1:5" ht="21">
      <c r="A26" s="7"/>
      <c r="B26" s="4"/>
      <c r="C26" s="5"/>
      <c r="D26" s="27"/>
      <c r="E26" s="66"/>
    </row>
    <row r="27" spans="1:5" ht="21">
      <c r="A27" s="7"/>
      <c r="B27" s="4"/>
      <c r="C27" s="5"/>
      <c r="D27" s="27"/>
      <c r="E27" s="66"/>
    </row>
    <row r="28" spans="1:5" ht="21">
      <c r="A28" s="7"/>
      <c r="B28" s="4"/>
      <c r="C28" s="5"/>
      <c r="D28" s="27"/>
      <c r="E28" s="66"/>
    </row>
    <row r="29" spans="1:5" ht="21">
      <c r="A29" s="7"/>
      <c r="B29" s="4"/>
      <c r="C29" s="5"/>
      <c r="D29" s="27"/>
      <c r="E29" s="66"/>
    </row>
    <row r="30" spans="1:5" ht="21">
      <c r="A30" s="7"/>
      <c r="B30" s="4"/>
      <c r="C30" s="5"/>
      <c r="D30" s="27"/>
      <c r="E30" s="66"/>
    </row>
    <row r="31" spans="1:5" ht="21">
      <c r="A31" s="7"/>
      <c r="B31" s="4"/>
      <c r="C31" s="5"/>
      <c r="D31" s="27"/>
      <c r="E31" s="66"/>
    </row>
    <row r="32" spans="1:5" ht="21">
      <c r="A32" s="7"/>
      <c r="B32" s="4"/>
      <c r="C32" s="5"/>
      <c r="D32" s="27"/>
      <c r="E32" s="66"/>
    </row>
    <row r="33" spans="1:5" ht="21">
      <c r="A33" s="7"/>
      <c r="B33" s="4"/>
      <c r="C33" s="5"/>
      <c r="D33" s="27"/>
      <c r="E33" s="66"/>
    </row>
    <row r="34" spans="1:5" ht="21">
      <c r="A34" s="7"/>
      <c r="B34" s="4"/>
      <c r="C34" s="5"/>
      <c r="D34" s="27"/>
      <c r="E34" s="66"/>
    </row>
    <row r="35" spans="1:5" ht="21">
      <c r="A35" s="7"/>
      <c r="B35" s="4"/>
      <c r="C35" s="5"/>
      <c r="D35" s="27"/>
      <c r="E35" s="66"/>
    </row>
    <row r="36" spans="1:5" ht="21">
      <c r="A36" s="7"/>
      <c r="B36" s="4"/>
      <c r="C36" s="5"/>
      <c r="D36" s="27"/>
      <c r="E36" s="66"/>
    </row>
  </sheetData>
  <sheetProtection/>
  <mergeCells count="4">
    <mergeCell ref="A5:B5"/>
    <mergeCell ref="C1:E1"/>
    <mergeCell ref="C2:E2"/>
    <mergeCell ref="A4:B4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horizontalDpi="300" verticalDpi="300" orientation="portrait" paperSize="9" r:id="rId1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7030A0"/>
  </sheetPr>
  <dimension ref="A1:G29"/>
  <sheetViews>
    <sheetView zoomScalePageLayoutView="0" workbookViewId="0" topLeftCell="A1">
      <selection activeCell="E18" sqref="E18:G18"/>
    </sheetView>
  </sheetViews>
  <sheetFormatPr defaultColWidth="9.00390625" defaultRowHeight="15"/>
  <cols>
    <col min="1" max="1" width="5.140625" style="10" customWidth="1"/>
    <col min="2" max="2" width="46.8515625" style="9" customWidth="1"/>
    <col min="3" max="3" width="31.421875" style="9" customWidth="1"/>
    <col min="4" max="4" width="16.00390625" style="9" customWidth="1"/>
    <col min="5" max="5" width="15.140625" style="9" customWidth="1"/>
    <col min="6" max="6" width="15.8515625" style="9" customWidth="1"/>
    <col min="7" max="7" width="11.8515625" style="9" customWidth="1"/>
    <col min="8" max="9" width="12.00390625" style="9" customWidth="1"/>
    <col min="10" max="11" width="9.00390625" style="9" customWidth="1"/>
    <col min="12" max="12" width="13.421875" style="9" customWidth="1"/>
    <col min="13" max="16384" width="9.00390625" style="9" customWidth="1"/>
  </cols>
  <sheetData>
    <row r="1" spans="1:7" ht="24" customHeight="1">
      <c r="A1" s="316" t="s">
        <v>11</v>
      </c>
      <c r="B1" s="316"/>
      <c r="C1" s="316"/>
      <c r="D1" s="316"/>
      <c r="E1" s="316"/>
      <c r="F1" s="316"/>
      <c r="G1" s="316"/>
    </row>
    <row r="2" spans="1:7" ht="27.75" customHeight="1">
      <c r="A2" s="317" t="s">
        <v>236</v>
      </c>
      <c r="B2" s="317"/>
      <c r="C2" s="317"/>
      <c r="D2" s="317"/>
      <c r="E2" s="317"/>
      <c r="F2" s="317"/>
      <c r="G2" s="317"/>
    </row>
    <row r="3" spans="1:6" ht="9" customHeight="1">
      <c r="A3" s="15"/>
      <c r="B3" s="16"/>
      <c r="C3" s="17"/>
      <c r="D3" s="17"/>
      <c r="E3" s="18"/>
      <c r="F3" s="17"/>
    </row>
    <row r="4" spans="1:7" ht="24.75" customHeight="1">
      <c r="A4" s="45" t="s">
        <v>1</v>
      </c>
      <c r="B4" s="45" t="s">
        <v>12</v>
      </c>
      <c r="C4" s="46" t="s">
        <v>13</v>
      </c>
      <c r="D4" s="46" t="s">
        <v>29</v>
      </c>
      <c r="E4" s="45" t="s">
        <v>8</v>
      </c>
      <c r="F4" s="47" t="s">
        <v>9</v>
      </c>
      <c r="G4" s="47" t="s">
        <v>4</v>
      </c>
    </row>
    <row r="5" spans="1:7" ht="22.5" customHeight="1">
      <c r="A5" s="268" t="str">
        <f>สรุปงบประมาณตามลำดับ!A16</f>
        <v>1.10</v>
      </c>
      <c r="B5" s="92" t="str">
        <f>สรุปงบประมาณตามลำดับ!B16</f>
        <v>อื่น ๆ</v>
      </c>
      <c r="C5" s="245"/>
      <c r="D5" s="246">
        <f>SUM(D6:D15)</f>
        <v>0</v>
      </c>
      <c r="E5" s="246">
        <f>SUM(E6:E15)</f>
        <v>0</v>
      </c>
      <c r="F5" s="73">
        <f>SUM(F6:F33)</f>
        <v>0</v>
      </c>
      <c r="G5" s="73"/>
    </row>
    <row r="6" spans="1:7" s="35" customFormat="1" ht="24" customHeight="1">
      <c r="A6" s="269" t="s">
        <v>282</v>
      </c>
      <c r="B6" s="269"/>
      <c r="C6" s="139"/>
      <c r="D6" s="14"/>
      <c r="E6" s="14"/>
      <c r="F6" s="89"/>
      <c r="G6" s="111" t="str">
        <f>IF(F6&lt;0,"ปิดงบ",IF(F6&lt;0,"-","-"))</f>
        <v>-</v>
      </c>
    </row>
    <row r="7" spans="1:7" s="35" customFormat="1" ht="22.5" customHeight="1">
      <c r="A7" s="269" t="s">
        <v>283</v>
      </c>
      <c r="B7" s="269"/>
      <c r="C7" s="37"/>
      <c r="D7" s="14"/>
      <c r="E7" s="185"/>
      <c r="F7" s="113">
        <f>'1.8.2'!D5</f>
        <v>0</v>
      </c>
      <c r="G7" s="87"/>
    </row>
    <row r="8" spans="1:7" s="35" customFormat="1" ht="22.5" customHeight="1">
      <c r="A8" s="269" t="s">
        <v>284</v>
      </c>
      <c r="B8" s="269"/>
      <c r="C8" s="37"/>
      <c r="D8" s="14"/>
      <c r="E8" s="185"/>
      <c r="F8" s="113">
        <f>'1.8.3'!D5</f>
        <v>0</v>
      </c>
      <c r="G8" s="87"/>
    </row>
    <row r="9" spans="1:7" s="35" customFormat="1" ht="22.5" customHeight="1">
      <c r="A9" s="269" t="s">
        <v>285</v>
      </c>
      <c r="B9" s="269"/>
      <c r="C9" s="37"/>
      <c r="D9" s="14"/>
      <c r="E9" s="185"/>
      <c r="F9" s="113">
        <f>'1.8.4'!D5</f>
        <v>0</v>
      </c>
      <c r="G9" s="87"/>
    </row>
    <row r="10" spans="1:7" s="35" customFormat="1" ht="22.5" customHeight="1">
      <c r="A10" s="269" t="s">
        <v>286</v>
      </c>
      <c r="B10" s="269"/>
      <c r="C10" s="37"/>
      <c r="D10" s="14"/>
      <c r="E10" s="185"/>
      <c r="F10" s="113">
        <f>'1.8.5'!D5</f>
        <v>0</v>
      </c>
      <c r="G10" s="87"/>
    </row>
    <row r="11" spans="1:7" s="35" customFormat="1" ht="22.5" customHeight="1">
      <c r="A11" s="269" t="s">
        <v>287</v>
      </c>
      <c r="B11" s="269"/>
      <c r="C11" s="37"/>
      <c r="D11" s="14"/>
      <c r="E11" s="185"/>
      <c r="F11" s="113">
        <f>'1.8.6'!D5</f>
        <v>0</v>
      </c>
      <c r="G11" s="41"/>
    </row>
    <row r="12" spans="1:7" s="35" customFormat="1" ht="22.5" customHeight="1">
      <c r="A12" s="269" t="s">
        <v>288</v>
      </c>
      <c r="B12" s="269"/>
      <c r="C12" s="37"/>
      <c r="D12" s="14"/>
      <c r="E12" s="185"/>
      <c r="F12" s="41"/>
      <c r="G12" s="41"/>
    </row>
    <row r="13" spans="1:7" s="35" customFormat="1" ht="22.5" customHeight="1">
      <c r="A13" s="38"/>
      <c r="B13" s="36"/>
      <c r="C13" s="37"/>
      <c r="D13" s="14"/>
      <c r="E13" s="185"/>
      <c r="F13" s="41"/>
      <c r="G13" s="41"/>
    </row>
    <row r="14" spans="1:7" s="35" customFormat="1" ht="22.5" customHeight="1">
      <c r="A14" s="38"/>
      <c r="B14" s="36"/>
      <c r="C14" s="37"/>
      <c r="D14" s="14"/>
      <c r="E14" s="185"/>
      <c r="F14" s="41"/>
      <c r="G14" s="41"/>
    </row>
    <row r="15" spans="1:7" s="35" customFormat="1" ht="22.5" customHeight="1">
      <c r="A15" s="38"/>
      <c r="B15" s="36"/>
      <c r="C15" s="37"/>
      <c r="D15" s="14"/>
      <c r="E15" s="185"/>
      <c r="F15" s="41"/>
      <c r="G15" s="41"/>
    </row>
    <row r="16" ht="20.25">
      <c r="A16" s="9"/>
    </row>
    <row r="17" spans="1:7" ht="24" customHeight="1">
      <c r="A17" s="289" t="s">
        <v>34</v>
      </c>
      <c r="B17" s="289"/>
      <c r="C17" s="289"/>
      <c r="D17" s="289"/>
      <c r="E17" s="289"/>
      <c r="F17" s="289"/>
      <c r="G17" s="289"/>
    </row>
    <row r="18" spans="5:7" s="50" customFormat="1" ht="23.25">
      <c r="E18" s="300" t="s">
        <v>43</v>
      </c>
      <c r="F18" s="300"/>
      <c r="G18" s="300"/>
    </row>
    <row r="19" ht="20.25">
      <c r="A19" s="9"/>
    </row>
    <row r="20" ht="20.25">
      <c r="A20" s="9"/>
    </row>
    <row r="21" ht="20.25">
      <c r="A21" s="9"/>
    </row>
    <row r="22" ht="20.25">
      <c r="A22" s="9"/>
    </row>
    <row r="23" ht="20.25">
      <c r="A23" s="9"/>
    </row>
    <row r="24" ht="20.25">
      <c r="A24" s="9"/>
    </row>
    <row r="25" ht="20.25">
      <c r="A25" s="9"/>
    </row>
    <row r="26" ht="20.25">
      <c r="A26" s="9"/>
    </row>
    <row r="27" ht="20.25">
      <c r="A27" s="9"/>
    </row>
    <row r="28" ht="20.25">
      <c r="A28" s="9"/>
    </row>
    <row r="29" ht="20.25">
      <c r="A29" s="9"/>
    </row>
  </sheetData>
  <sheetProtection/>
  <mergeCells count="4">
    <mergeCell ref="A1:G1"/>
    <mergeCell ref="A2:G2"/>
    <mergeCell ref="A17:G17"/>
    <mergeCell ref="E18:G18"/>
  </mergeCells>
  <hyperlinks>
    <hyperlink ref="E18:G18" location="สรุปงบประมาณตามลำดับ!A1" display="คลิกเพื่อกลับหน้าสรุปงบประมาณ"/>
    <hyperlink ref="A6:B6" location="'1.10.1'!A1" display="1.10.1"/>
    <hyperlink ref="A7:B7" location="'1.10.2'!A1" display="1.10.2"/>
    <hyperlink ref="A8:B8" location="'1.10.3'!A1" display="1.10.3"/>
    <hyperlink ref="A9:B9" location="'1.10.4'!A1" display="1.10.4"/>
    <hyperlink ref="A10:B10" location="'1.10.5'!A1" display="1.10.5"/>
    <hyperlink ref="A11:B11" location="'1.10.6'!A1" display="1.10.6"/>
    <hyperlink ref="A12:B12" location="'1.10.7'!A1" display="1.10.7"/>
  </hyperlinks>
  <printOptions horizontalCentered="1"/>
  <pageMargins left="0.35433070866141736" right="0.1968503937007874" top="0.4330708661417323" bottom="0.4330708661417323" header="0.31496062992125984" footer="0.31496062992125984"/>
  <pageSetup fitToWidth="0" horizontalDpi="300" verticalDpi="3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900CC"/>
  </sheetPr>
  <dimension ref="A1:E36"/>
  <sheetViews>
    <sheetView zoomScalePageLayoutView="0" workbookViewId="0" topLeftCell="A1">
      <selection activeCell="A8" sqref="A8:D9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>
        <f>MP!A5</f>
        <v>1.1</v>
      </c>
      <c r="C1" s="295" t="str">
        <f>MP!B5</f>
        <v>ห้องเรียนพิเศษโปรแกรมพหุภาษา (MP)</v>
      </c>
      <c r="D1" s="295"/>
      <c r="E1" s="295"/>
    </row>
    <row r="2" spans="1:5" ht="21">
      <c r="A2" s="43" t="s">
        <v>5</v>
      </c>
      <c r="B2" s="44" t="str">
        <f>MP!A17</f>
        <v>1.1.12</v>
      </c>
      <c r="C2" s="296" t="str">
        <f>MP!B17</f>
        <v>นำเสนอผลงานห้องเรียนโปรแกรมพหุภาษา (Show the Best Project of MP)</v>
      </c>
      <c r="D2" s="296"/>
      <c r="E2" s="296"/>
    </row>
    <row r="3" spans="3:5" ht="22.5" customHeight="1">
      <c r="C3" s="8" t="s">
        <v>7</v>
      </c>
      <c r="D3" s="12">
        <f>MP!D17</f>
        <v>50000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50000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8"/>
    </row>
    <row r="9" spans="1:5" ht="21">
      <c r="A9" s="7"/>
      <c r="B9" s="4"/>
      <c r="C9" s="5"/>
      <c r="D9" s="27"/>
      <c r="E9" s="58"/>
    </row>
    <row r="10" spans="1:5" ht="21">
      <c r="A10" s="7"/>
      <c r="B10" s="4"/>
      <c r="C10" s="5"/>
      <c r="D10" s="27"/>
      <c r="E10" s="58"/>
    </row>
    <row r="11" spans="1:5" ht="21">
      <c r="A11" s="7"/>
      <c r="B11" s="4"/>
      <c r="C11" s="5"/>
      <c r="D11" s="27"/>
      <c r="E11" s="58"/>
    </row>
    <row r="12" spans="1:5" ht="21">
      <c r="A12" s="7"/>
      <c r="B12" s="4"/>
      <c r="C12" s="5"/>
      <c r="D12" s="27"/>
      <c r="E12" s="58"/>
    </row>
    <row r="13" spans="1:5" ht="21">
      <c r="A13" s="7"/>
      <c r="B13" s="4"/>
      <c r="C13" s="5"/>
      <c r="D13" s="27"/>
      <c r="E13" s="58"/>
    </row>
    <row r="14" spans="1:5" ht="21">
      <c r="A14" s="7"/>
      <c r="B14" s="4"/>
      <c r="C14" s="5"/>
      <c r="D14" s="27"/>
      <c r="E14" s="58"/>
    </row>
    <row r="15" spans="1:5" ht="21">
      <c r="A15" s="7"/>
      <c r="B15" s="4"/>
      <c r="C15" s="5"/>
      <c r="D15" s="27"/>
      <c r="E15" s="58"/>
    </row>
    <row r="16" spans="1:5" ht="21">
      <c r="A16" s="7"/>
      <c r="B16" s="4"/>
      <c r="C16" s="5"/>
      <c r="D16" s="27"/>
      <c r="E16" s="58"/>
    </row>
    <row r="17" spans="1:5" ht="21">
      <c r="A17" s="7"/>
      <c r="B17" s="4"/>
      <c r="C17" s="5"/>
      <c r="D17" s="27"/>
      <c r="E17" s="58"/>
    </row>
    <row r="18" spans="1:5" ht="21">
      <c r="A18" s="7"/>
      <c r="B18" s="4"/>
      <c r="C18" s="5"/>
      <c r="D18" s="27"/>
      <c r="E18" s="58"/>
    </row>
    <row r="19" spans="1:5" ht="21">
      <c r="A19" s="7"/>
      <c r="B19" s="4"/>
      <c r="C19" s="5"/>
      <c r="D19" s="27"/>
      <c r="E19" s="58"/>
    </row>
    <row r="20" spans="1:5" ht="21">
      <c r="A20" s="7"/>
      <c r="B20" s="4"/>
      <c r="C20" s="5"/>
      <c r="D20" s="27"/>
      <c r="E20" s="58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A5:B5"/>
    <mergeCell ref="C1:E1"/>
    <mergeCell ref="C2:E2"/>
    <mergeCell ref="A4:B4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90099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>
        <f>MP!A5</f>
        <v>1.1</v>
      </c>
      <c r="C1" s="295" t="str">
        <f>MP!B5</f>
        <v>ห้องเรียนพิเศษโปรแกรมพหุภาษา (MP)</v>
      </c>
      <c r="D1" s="295"/>
      <c r="E1" s="295"/>
    </row>
    <row r="2" spans="1:5" ht="21">
      <c r="A2" s="43" t="s">
        <v>5</v>
      </c>
      <c r="B2" s="44" t="str">
        <f>MP!A18</f>
        <v>1.1.13</v>
      </c>
      <c r="C2" s="296" t="str">
        <f>MP!B18</f>
        <v>ทดสอบภาษาอังกฤษ</v>
      </c>
      <c r="D2" s="296"/>
      <c r="E2" s="296"/>
    </row>
    <row r="3" spans="3:5" ht="22.5" customHeight="1">
      <c r="C3" s="8" t="s">
        <v>7</v>
      </c>
      <c r="D3" s="12">
        <f>MP!D18</f>
        <v>60000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</f>
        <v>14140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45860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24075</v>
      </c>
      <c r="B8" s="4"/>
      <c r="C8" s="5" t="s">
        <v>378</v>
      </c>
      <c r="D8" s="26">
        <v>14140</v>
      </c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A5:B5"/>
    <mergeCell ref="C1:E1"/>
    <mergeCell ref="C2:E2"/>
    <mergeCell ref="A4:B4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900CC"/>
  </sheetPr>
  <dimension ref="A1:E3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>
        <f>MP!A5</f>
        <v>1.1</v>
      </c>
      <c r="C1" s="295" t="str">
        <f>MP!B5</f>
        <v>ห้องเรียนพิเศษโปรแกรมพหุภาษา (MP)</v>
      </c>
      <c r="D1" s="295"/>
      <c r="E1" s="295"/>
    </row>
    <row r="2" spans="1:5" ht="21">
      <c r="A2" s="43" t="s">
        <v>5</v>
      </c>
      <c r="B2" s="44" t="str">
        <f>MP!A20</f>
        <v>1.1.15</v>
      </c>
      <c r="C2" s="296" t="str">
        <f>MP!B20</f>
        <v>ค่ายภาษาและวัฒนธรรมนานาชาติ</v>
      </c>
      <c r="D2" s="296"/>
      <c r="E2" s="296"/>
    </row>
    <row r="3" spans="3:5" ht="22.5" customHeight="1">
      <c r="C3" s="8" t="s">
        <v>7</v>
      </c>
      <c r="D3" s="12">
        <f>MP!D20</f>
        <v>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A5:B5"/>
    <mergeCell ref="C1:E1"/>
    <mergeCell ref="C2:E2"/>
    <mergeCell ref="A4:B4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900CC"/>
  </sheetPr>
  <dimension ref="A1:E36"/>
  <sheetViews>
    <sheetView zoomScalePageLayoutView="0" workbookViewId="0" topLeftCell="A1">
      <selection activeCell="D9" sqref="D9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>
        <f>MP!A5</f>
        <v>1.1</v>
      </c>
      <c r="C1" s="295" t="str">
        <f>MP!B5</f>
        <v>ห้องเรียนพิเศษโปรแกรมพหุภาษา (MP)</v>
      </c>
      <c r="D1" s="295"/>
      <c r="E1" s="295"/>
    </row>
    <row r="2" spans="1:5" ht="21">
      <c r="A2" s="43" t="s">
        <v>5</v>
      </c>
      <c r="B2" s="21" t="str">
        <f>MP!A21</f>
        <v>1.1.16</v>
      </c>
      <c r="C2" s="296" t="str">
        <f>MP!B21</f>
        <v>ค่ายแลกเปลี่ยนเรียนรู้กับโรงเรียนโปรแกรมพหุภาษาในโครงการ Education Hub</v>
      </c>
      <c r="D2" s="296"/>
      <c r="E2" s="296"/>
    </row>
    <row r="3" spans="3:5" ht="22.5" customHeight="1">
      <c r="C3" s="8" t="s">
        <v>7</v>
      </c>
      <c r="D3" s="12">
        <f>MP!D21</f>
        <v>300000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</f>
        <v>252340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47660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24068</v>
      </c>
      <c r="B8" s="4"/>
      <c r="C8" s="5" t="s">
        <v>366</v>
      </c>
      <c r="D8" s="26">
        <v>252340</v>
      </c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61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A5:B5"/>
    <mergeCell ref="C1:E1"/>
    <mergeCell ref="C2:E2"/>
    <mergeCell ref="A4:B4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900CC"/>
  </sheetPr>
  <dimension ref="A1:G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6" width="9.00390625" style="1" customWidth="1"/>
    <col min="7" max="7" width="9.8515625" style="1" bestFit="1" customWidth="1"/>
    <col min="8" max="16384" width="9.00390625" style="1" customWidth="1"/>
  </cols>
  <sheetData>
    <row r="1" spans="1:5" s="55" customFormat="1" ht="28.5" customHeight="1">
      <c r="A1" s="53" t="s">
        <v>6</v>
      </c>
      <c r="B1" s="54">
        <f>MP!A5</f>
        <v>1.1</v>
      </c>
      <c r="C1" s="295" t="str">
        <f>MP!B5</f>
        <v>ห้องเรียนพิเศษโปรแกรมพหุภาษา (MP)</v>
      </c>
      <c r="D1" s="295"/>
      <c r="E1" s="295"/>
    </row>
    <row r="2" spans="1:5" ht="21">
      <c r="A2" s="43" t="s">
        <v>5</v>
      </c>
      <c r="B2" s="21" t="str">
        <f>MP!A22</f>
        <v>1.1.17</v>
      </c>
      <c r="C2" s="296" t="str">
        <f>MP!B22</f>
        <v>โครงการฝึกอบรมเชิงปฏิบัติการการใช้โปรแกรม Geogebra เบื้องต้น</v>
      </c>
      <c r="D2" s="296"/>
      <c r="E2" s="296"/>
    </row>
    <row r="3" spans="3:5" ht="22.5" customHeight="1">
      <c r="C3" s="8" t="s">
        <v>7</v>
      </c>
      <c r="D3" s="12">
        <f>MP!D22</f>
        <v>15000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15000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7" ht="21">
      <c r="A9" s="7"/>
      <c r="B9" s="4"/>
      <c r="C9" s="5"/>
      <c r="D9" s="27"/>
      <c r="E9" s="5"/>
      <c r="G9" s="59"/>
    </row>
    <row r="10" spans="1:7" ht="21">
      <c r="A10" s="7"/>
      <c r="B10" s="4"/>
      <c r="C10" s="79"/>
      <c r="D10" s="27"/>
      <c r="E10" s="5"/>
      <c r="G10" s="59"/>
    </row>
    <row r="11" spans="1:7" ht="21">
      <c r="A11" s="7"/>
      <c r="B11" s="4"/>
      <c r="C11" s="5"/>
      <c r="D11" s="27"/>
      <c r="E11" s="5"/>
      <c r="G11" s="59"/>
    </row>
    <row r="12" spans="1:5" ht="21">
      <c r="A12" s="7"/>
      <c r="B12" s="4"/>
      <c r="C12" s="62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63"/>
      <c r="D14" s="27"/>
      <c r="E14" s="5"/>
    </row>
    <row r="15" spans="1:5" ht="21">
      <c r="A15" s="7"/>
      <c r="B15" s="4"/>
      <c r="C15" s="62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63"/>
      <c r="D17" s="27"/>
      <c r="E17" s="5"/>
    </row>
    <row r="18" spans="1:5" ht="21">
      <c r="A18" s="7"/>
      <c r="B18" s="4"/>
      <c r="C18" s="62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63"/>
      <c r="D20" s="27"/>
      <c r="E20" s="5"/>
    </row>
    <row r="21" spans="1:5" ht="21">
      <c r="A21" s="7"/>
      <c r="B21" s="4"/>
      <c r="C21" s="63"/>
      <c r="D21" s="27"/>
      <c r="E21" s="5"/>
    </row>
    <row r="22" spans="1:5" ht="21">
      <c r="A22" s="7"/>
      <c r="B22" s="4"/>
      <c r="C22" s="62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A5:B5"/>
    <mergeCell ref="C1:E1"/>
    <mergeCell ref="C2:E2"/>
    <mergeCell ref="A4:B4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900CC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>
        <f>MP!A5</f>
        <v>1.1</v>
      </c>
      <c r="C1" s="295" t="str">
        <f>MP!B23</f>
        <v>ค่ายส่งเสริมปฏิบัติการทางวิทยาศาสตร์</v>
      </c>
      <c r="D1" s="295"/>
      <c r="E1" s="295"/>
    </row>
    <row r="2" spans="1:5" ht="21">
      <c r="A2" s="43" t="s">
        <v>5</v>
      </c>
      <c r="B2" s="21" t="str">
        <f>MP!A23</f>
        <v>1.1.18</v>
      </c>
      <c r="C2" s="296" t="str">
        <f>MP!B23</f>
        <v>ค่ายส่งเสริมปฏิบัติการทางวิทยาศาสตร์</v>
      </c>
      <c r="D2" s="296"/>
      <c r="E2" s="296"/>
    </row>
    <row r="3" spans="3:5" ht="22.5" customHeight="1">
      <c r="C3" s="8" t="s">
        <v>7</v>
      </c>
      <c r="D3" s="12">
        <f>MP!D23</f>
        <v>10000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10000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A5:B5"/>
    <mergeCell ref="C1:E1"/>
    <mergeCell ref="C2:E2"/>
    <mergeCell ref="A4:B4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0066"/>
  </sheetPr>
  <dimension ref="A1:K34"/>
  <sheetViews>
    <sheetView zoomScalePageLayoutView="0" workbookViewId="0" topLeftCell="A4">
      <selection activeCell="B10" sqref="B10"/>
    </sheetView>
  </sheetViews>
  <sheetFormatPr defaultColWidth="9.00390625" defaultRowHeight="15"/>
  <cols>
    <col min="1" max="1" width="7.7109375" style="2" customWidth="1"/>
    <col min="2" max="2" width="71.421875" style="1" customWidth="1"/>
    <col min="3" max="3" width="16.7109375" style="1" customWidth="1"/>
    <col min="4" max="6" width="16.00390625" style="1" customWidth="1"/>
    <col min="7" max="7" width="13.140625" style="1" customWidth="1"/>
    <col min="8" max="9" width="12.00390625" style="1" customWidth="1"/>
    <col min="10" max="11" width="9.00390625" style="1" customWidth="1"/>
    <col min="12" max="12" width="13.421875" style="1" customWidth="1"/>
    <col min="13" max="16384" width="9.00390625" style="1" customWidth="1"/>
  </cols>
  <sheetData>
    <row r="1" spans="1:7" ht="24" customHeight="1">
      <c r="A1" s="291" t="s">
        <v>215</v>
      </c>
      <c r="B1" s="291"/>
      <c r="C1" s="291"/>
      <c r="D1" s="291"/>
      <c r="E1" s="291"/>
      <c r="F1" s="291"/>
      <c r="G1" s="291"/>
    </row>
    <row r="2" spans="1:7" ht="23.25">
      <c r="A2" s="292" t="s">
        <v>93</v>
      </c>
      <c r="B2" s="292"/>
      <c r="C2" s="292"/>
      <c r="D2" s="292"/>
      <c r="E2" s="292"/>
      <c r="F2" s="292"/>
      <c r="G2" s="292"/>
    </row>
    <row r="3" spans="1:6" ht="9" customHeight="1">
      <c r="A3" s="117"/>
      <c r="B3" s="118"/>
      <c r="C3" s="114"/>
      <c r="D3" s="114"/>
      <c r="E3" s="119"/>
      <c r="F3" s="114"/>
    </row>
    <row r="4" spans="1:7" ht="24.75" customHeight="1">
      <c r="A4" s="120" t="s">
        <v>1</v>
      </c>
      <c r="B4" s="120" t="s">
        <v>12</v>
      </c>
      <c r="C4" s="121" t="s">
        <v>13</v>
      </c>
      <c r="D4" s="121" t="s">
        <v>29</v>
      </c>
      <c r="E4" s="120" t="s">
        <v>8</v>
      </c>
      <c r="F4" s="122" t="s">
        <v>9</v>
      </c>
      <c r="G4" s="122" t="s">
        <v>4</v>
      </c>
    </row>
    <row r="5" spans="1:7" ht="19.5" customHeight="1">
      <c r="A5" s="123">
        <f>สรุปงบประมาณตามลำดับ!A7</f>
        <v>1.1</v>
      </c>
      <c r="B5" s="124" t="str">
        <f>สรุปงบประมาณตามลำดับ!B7</f>
        <v>ห้องเรียนพิเศษโปรแกรมพหุภาษา (MP)</v>
      </c>
      <c r="C5" s="115"/>
      <c r="D5" s="125">
        <f>SUM(D6:D31)</f>
        <v>4880000</v>
      </c>
      <c r="E5" s="125">
        <f>SUM(E6:E31)</f>
        <v>2761845</v>
      </c>
      <c r="F5" s="126">
        <f>D5-E5</f>
        <v>2118155</v>
      </c>
      <c r="G5" s="127"/>
    </row>
    <row r="6" spans="1:7" ht="24.75" customHeight="1">
      <c r="A6" s="251" t="s">
        <v>26</v>
      </c>
      <c r="B6" s="189" t="s">
        <v>66</v>
      </c>
      <c r="C6" s="182"/>
      <c r="D6" s="185">
        <v>480000</v>
      </c>
      <c r="E6" s="186">
        <f>'1.1.1'!D4</f>
        <v>0</v>
      </c>
      <c r="F6" s="83">
        <f>D6-E6</f>
        <v>480000</v>
      </c>
      <c r="G6" s="86" t="str">
        <f>IF(F6&lt;=0,"ปิดงบ",IF(F6&lt;0,"-","-"))</f>
        <v>-</v>
      </c>
    </row>
    <row r="7" spans="1:7" ht="22.5" customHeight="1">
      <c r="A7" s="251" t="s">
        <v>14</v>
      </c>
      <c r="B7" s="189" t="s">
        <v>70</v>
      </c>
      <c r="C7" s="182"/>
      <c r="D7" s="185">
        <v>480000</v>
      </c>
      <c r="E7" s="186">
        <f>'1.1.2'!D4</f>
        <v>0</v>
      </c>
      <c r="F7" s="83">
        <f aca="true" t="shared" si="0" ref="F7:F20">D7-E7</f>
        <v>480000</v>
      </c>
      <c r="G7" s="86" t="str">
        <f>IF(F7&lt;=0,"ปิดงบ",IF(F7&lt;0,"-","-"))</f>
        <v>-</v>
      </c>
    </row>
    <row r="8" spans="1:7" ht="22.5" customHeight="1">
      <c r="A8" s="251" t="s">
        <v>15</v>
      </c>
      <c r="B8" s="189" t="s">
        <v>67</v>
      </c>
      <c r="C8" s="182"/>
      <c r="D8" s="185">
        <v>1536000</v>
      </c>
      <c r="E8" s="186">
        <f>'1.1.3'!D4</f>
        <v>1536000</v>
      </c>
      <c r="F8" s="83">
        <f t="shared" si="0"/>
        <v>0</v>
      </c>
      <c r="G8" s="86" t="str">
        <f>IF(F8&lt;=0,"ปิดงบ",IF(F8&lt;0,"-","-"))</f>
        <v>ปิดงบ</v>
      </c>
    </row>
    <row r="9" spans="1:7" ht="22.5" customHeight="1">
      <c r="A9" s="251" t="s">
        <v>16</v>
      </c>
      <c r="B9" s="189" t="s">
        <v>182</v>
      </c>
      <c r="C9" s="182"/>
      <c r="D9" s="185">
        <v>40000</v>
      </c>
      <c r="E9" s="186">
        <f>'1.1.4'!D4</f>
        <v>35724</v>
      </c>
      <c r="F9" s="83">
        <f t="shared" si="0"/>
        <v>4276</v>
      </c>
      <c r="G9" s="86" t="str">
        <f>IF(F9&lt;=0,"ปิดงบ",IF(F9&lt;0,"-","-"))</f>
        <v>-</v>
      </c>
    </row>
    <row r="10" spans="1:9" ht="22.5" customHeight="1">
      <c r="A10" s="251" t="s">
        <v>17</v>
      </c>
      <c r="B10" s="189" t="s">
        <v>68</v>
      </c>
      <c r="C10" s="182"/>
      <c r="D10" s="185">
        <v>300000</v>
      </c>
      <c r="E10" s="186">
        <f>'1.1.5'!D4</f>
        <v>102640</v>
      </c>
      <c r="F10" s="83">
        <f t="shared" si="0"/>
        <v>197360</v>
      </c>
      <c r="G10" s="86" t="str">
        <f>IF(F10&lt;=0,"ปิดงบ",IF(F10&lt;0,"-","-"))</f>
        <v>-</v>
      </c>
      <c r="I10" s="116"/>
    </row>
    <row r="11" spans="1:11" ht="24.75" customHeight="1">
      <c r="A11" s="251" t="s">
        <v>18</v>
      </c>
      <c r="B11" s="190" t="s">
        <v>216</v>
      </c>
      <c r="C11" s="183"/>
      <c r="D11" s="187">
        <v>180000</v>
      </c>
      <c r="E11" s="188">
        <f>'1.1.6'!D4</f>
        <v>38306</v>
      </c>
      <c r="F11" s="89">
        <f t="shared" si="0"/>
        <v>141694</v>
      </c>
      <c r="G11" s="86" t="str">
        <f aca="true" t="shared" si="1" ref="G11:G31">IF(F11&lt;=0,"ปิดงบ",IF(F11&lt;0,"-","-"))</f>
        <v>-</v>
      </c>
      <c r="K11" s="128"/>
    </row>
    <row r="12" spans="1:7" ht="22.5" customHeight="1">
      <c r="A12" s="251" t="s">
        <v>19</v>
      </c>
      <c r="B12" s="189" t="s">
        <v>183</v>
      </c>
      <c r="C12" s="182"/>
      <c r="D12" s="185">
        <v>300000</v>
      </c>
      <c r="E12" s="186">
        <f>'1.1.7'!D4</f>
        <v>250640</v>
      </c>
      <c r="F12" s="83">
        <f t="shared" si="0"/>
        <v>49360</v>
      </c>
      <c r="G12" s="86" t="str">
        <f t="shared" si="1"/>
        <v>-</v>
      </c>
    </row>
    <row r="13" spans="1:7" ht="23.25" customHeight="1">
      <c r="A13" s="251" t="s">
        <v>20</v>
      </c>
      <c r="B13" s="189" t="s">
        <v>217</v>
      </c>
      <c r="C13" s="182"/>
      <c r="D13" s="185">
        <v>370000</v>
      </c>
      <c r="E13" s="186">
        <f>'1.1.8'!D4</f>
        <v>347800</v>
      </c>
      <c r="F13" s="83">
        <f t="shared" si="0"/>
        <v>22200</v>
      </c>
      <c r="G13" s="86" t="str">
        <f t="shared" si="1"/>
        <v>-</v>
      </c>
    </row>
    <row r="14" spans="1:7" ht="23.25" customHeight="1">
      <c r="A14" s="251" t="s">
        <v>21</v>
      </c>
      <c r="B14" s="254" t="s">
        <v>218</v>
      </c>
      <c r="C14" s="255"/>
      <c r="D14" s="187">
        <v>60000</v>
      </c>
      <c r="E14" s="195">
        <f>'1.1.9'!D4</f>
        <v>21700</v>
      </c>
      <c r="F14" s="89">
        <f t="shared" si="0"/>
        <v>38300</v>
      </c>
      <c r="G14" s="244" t="str">
        <f t="shared" si="1"/>
        <v>-</v>
      </c>
    </row>
    <row r="15" spans="1:7" ht="22.5" customHeight="1">
      <c r="A15" s="251" t="s">
        <v>22</v>
      </c>
      <c r="B15" s="254" t="s">
        <v>219</v>
      </c>
      <c r="C15" s="255"/>
      <c r="D15" s="187">
        <v>36000</v>
      </c>
      <c r="E15" s="195">
        <f>'1.1.10'!D4</f>
        <v>0</v>
      </c>
      <c r="F15" s="89">
        <f t="shared" si="0"/>
        <v>36000</v>
      </c>
      <c r="G15" s="244" t="str">
        <f t="shared" si="1"/>
        <v>-</v>
      </c>
    </row>
    <row r="16" spans="1:7" ht="21.75" customHeight="1">
      <c r="A16" s="251" t="s">
        <v>23</v>
      </c>
      <c r="B16" s="254" t="s">
        <v>220</v>
      </c>
      <c r="C16" s="255"/>
      <c r="D16" s="187">
        <v>80000</v>
      </c>
      <c r="E16" s="195">
        <f>'1.1.11'!D4</f>
        <v>0</v>
      </c>
      <c r="F16" s="89">
        <f t="shared" si="0"/>
        <v>80000</v>
      </c>
      <c r="G16" s="244" t="str">
        <f t="shared" si="1"/>
        <v>-</v>
      </c>
    </row>
    <row r="17" spans="1:7" ht="22.5" customHeight="1">
      <c r="A17" s="251" t="s">
        <v>24</v>
      </c>
      <c r="B17" s="254" t="s">
        <v>221</v>
      </c>
      <c r="C17" s="255"/>
      <c r="D17" s="187">
        <v>50000</v>
      </c>
      <c r="E17" s="195">
        <f>'1.1.12'!D4</f>
        <v>0</v>
      </c>
      <c r="F17" s="89">
        <f t="shared" si="0"/>
        <v>50000</v>
      </c>
      <c r="G17" s="244" t="str">
        <f t="shared" si="1"/>
        <v>-</v>
      </c>
    </row>
    <row r="18" spans="1:7" ht="21" customHeight="1">
      <c r="A18" s="251" t="s">
        <v>25</v>
      </c>
      <c r="B18" s="189" t="s">
        <v>74</v>
      </c>
      <c r="C18" s="182"/>
      <c r="D18" s="185">
        <v>60000</v>
      </c>
      <c r="E18" s="186">
        <f>'1.1.13'!D4</f>
        <v>14140</v>
      </c>
      <c r="F18" s="83">
        <f t="shared" si="0"/>
        <v>45860</v>
      </c>
      <c r="G18" s="86" t="str">
        <f t="shared" si="1"/>
        <v>-</v>
      </c>
    </row>
    <row r="19" spans="1:7" ht="21" customHeight="1">
      <c r="A19" s="251" t="s">
        <v>27</v>
      </c>
      <c r="B19" s="189" t="s">
        <v>222</v>
      </c>
      <c r="C19" s="182"/>
      <c r="D19" s="185">
        <v>60000</v>
      </c>
      <c r="E19" s="186">
        <f>'1.1.14'!D4</f>
        <v>0</v>
      </c>
      <c r="F19" s="83">
        <f t="shared" si="0"/>
        <v>60000</v>
      </c>
      <c r="G19" s="86"/>
    </row>
    <row r="20" spans="1:7" ht="21.75" customHeight="1">
      <c r="A20" s="251" t="s">
        <v>28</v>
      </c>
      <c r="B20" s="254" t="s">
        <v>119</v>
      </c>
      <c r="C20" s="255"/>
      <c r="D20" s="187">
        <v>0</v>
      </c>
      <c r="E20" s="195">
        <f>'1.1.14'!D4</f>
        <v>0</v>
      </c>
      <c r="F20" s="89">
        <f t="shared" si="0"/>
        <v>0</v>
      </c>
      <c r="G20" s="180" t="s">
        <v>155</v>
      </c>
    </row>
    <row r="21" spans="1:7" ht="23.25" customHeight="1">
      <c r="A21" s="251" t="s">
        <v>147</v>
      </c>
      <c r="B21" s="254" t="s">
        <v>223</v>
      </c>
      <c r="C21" s="182"/>
      <c r="D21" s="187">
        <v>300000</v>
      </c>
      <c r="E21" s="195">
        <f>'1.1.15'!D4</f>
        <v>252340</v>
      </c>
      <c r="F21" s="89">
        <f aca="true" t="shared" si="2" ref="F21:F31">D21-E21</f>
        <v>47660</v>
      </c>
      <c r="G21" s="244" t="str">
        <f t="shared" si="1"/>
        <v>-</v>
      </c>
    </row>
    <row r="22" spans="1:7" ht="21" customHeight="1">
      <c r="A22" s="251" t="s">
        <v>148</v>
      </c>
      <c r="B22" s="254" t="s">
        <v>184</v>
      </c>
      <c r="C22" s="182"/>
      <c r="D22" s="187">
        <v>15000</v>
      </c>
      <c r="E22" s="195">
        <f>'1.1.16'!D4</f>
        <v>0</v>
      </c>
      <c r="F22" s="89">
        <f t="shared" si="2"/>
        <v>15000</v>
      </c>
      <c r="G22" s="244" t="str">
        <f t="shared" si="1"/>
        <v>-</v>
      </c>
    </row>
    <row r="23" spans="1:7" ht="22.5" customHeight="1">
      <c r="A23" s="251" t="s">
        <v>149</v>
      </c>
      <c r="B23" s="189" t="s">
        <v>185</v>
      </c>
      <c r="C23" s="182"/>
      <c r="D23" s="185">
        <v>10000</v>
      </c>
      <c r="E23" s="186">
        <f>'1.1.17'!D4</f>
        <v>0</v>
      </c>
      <c r="F23" s="83">
        <f t="shared" si="2"/>
        <v>10000</v>
      </c>
      <c r="G23" s="86" t="str">
        <f t="shared" si="1"/>
        <v>-</v>
      </c>
    </row>
    <row r="24" spans="1:7" ht="22.5" customHeight="1">
      <c r="A24" s="251" t="s">
        <v>150</v>
      </c>
      <c r="B24" s="189" t="s">
        <v>186</v>
      </c>
      <c r="C24" s="182"/>
      <c r="D24" s="185">
        <v>6000</v>
      </c>
      <c r="E24" s="186">
        <f>'1.1.18'!D4</f>
        <v>0</v>
      </c>
      <c r="F24" s="83">
        <f t="shared" si="2"/>
        <v>6000</v>
      </c>
      <c r="G24" s="86" t="str">
        <f t="shared" si="1"/>
        <v>-</v>
      </c>
    </row>
    <row r="25" spans="1:7" ht="22.5" customHeight="1">
      <c r="A25" s="251" t="s">
        <v>151</v>
      </c>
      <c r="B25" s="189" t="s">
        <v>187</v>
      </c>
      <c r="C25" s="182"/>
      <c r="D25" s="185">
        <v>8000</v>
      </c>
      <c r="E25" s="186">
        <f>'1.1.19'!D4</f>
        <v>0</v>
      </c>
      <c r="F25" s="83">
        <f t="shared" si="2"/>
        <v>8000</v>
      </c>
      <c r="G25" s="86" t="str">
        <f t="shared" si="1"/>
        <v>-</v>
      </c>
    </row>
    <row r="26" spans="1:7" ht="22.5" customHeight="1">
      <c r="A26" s="251" t="s">
        <v>152</v>
      </c>
      <c r="B26" s="189" t="s">
        <v>227</v>
      </c>
      <c r="C26" s="182"/>
      <c r="D26" s="185">
        <v>8000</v>
      </c>
      <c r="E26" s="186">
        <f>'1.1.20'!D4</f>
        <v>0</v>
      </c>
      <c r="F26" s="83">
        <f t="shared" si="2"/>
        <v>8000</v>
      </c>
      <c r="G26" s="86" t="str">
        <f t="shared" si="1"/>
        <v>-</v>
      </c>
    </row>
    <row r="27" spans="1:7" ht="24" customHeight="1">
      <c r="A27" s="251" t="s">
        <v>153</v>
      </c>
      <c r="B27" s="189" t="s">
        <v>211</v>
      </c>
      <c r="C27" s="182"/>
      <c r="D27" s="185">
        <v>11000</v>
      </c>
      <c r="E27" s="186">
        <f>'1.1.21'!D4</f>
        <v>7979</v>
      </c>
      <c r="F27" s="83">
        <f t="shared" si="2"/>
        <v>3021</v>
      </c>
      <c r="G27" s="86" t="str">
        <f t="shared" si="1"/>
        <v>-</v>
      </c>
    </row>
    <row r="28" spans="1:7" ht="22.5" customHeight="1">
      <c r="A28" s="251" t="s">
        <v>154</v>
      </c>
      <c r="B28" s="189" t="s">
        <v>224</v>
      </c>
      <c r="C28" s="182"/>
      <c r="D28" s="185">
        <v>30000</v>
      </c>
      <c r="E28" s="186">
        <f>'1.1.22'!D4</f>
        <v>0</v>
      </c>
      <c r="F28" s="83">
        <f t="shared" si="2"/>
        <v>30000</v>
      </c>
      <c r="G28" s="86" t="str">
        <f t="shared" si="1"/>
        <v>-</v>
      </c>
    </row>
    <row r="29" spans="1:7" ht="22.5" customHeight="1">
      <c r="A29" s="251" t="s">
        <v>174</v>
      </c>
      <c r="B29" s="189" t="s">
        <v>225</v>
      </c>
      <c r="C29" s="182"/>
      <c r="D29" s="185">
        <v>200000</v>
      </c>
      <c r="E29" s="186">
        <f>'1.1.23'!D4</f>
        <v>154576</v>
      </c>
      <c r="F29" s="83">
        <f t="shared" si="2"/>
        <v>45424</v>
      </c>
      <c r="G29" s="86" t="str">
        <f t="shared" si="1"/>
        <v>-</v>
      </c>
    </row>
    <row r="30" spans="1:7" ht="22.5" customHeight="1">
      <c r="A30" s="251" t="s">
        <v>189</v>
      </c>
      <c r="B30" s="189" t="s">
        <v>226</v>
      </c>
      <c r="C30" s="182"/>
      <c r="D30" s="185">
        <v>260000</v>
      </c>
      <c r="E30" s="186">
        <f>'1.1.24'!D4</f>
        <v>0</v>
      </c>
      <c r="F30" s="83">
        <f t="shared" si="2"/>
        <v>260000</v>
      </c>
      <c r="G30" s="86" t="str">
        <f t="shared" si="1"/>
        <v>-</v>
      </c>
    </row>
    <row r="31" spans="1:7" ht="22.5" customHeight="1">
      <c r="A31" s="251" t="s">
        <v>212</v>
      </c>
      <c r="B31" s="189"/>
      <c r="C31" s="182"/>
      <c r="D31" s="185"/>
      <c r="E31" s="186">
        <f>'1.1.25'!D4</f>
        <v>0</v>
      </c>
      <c r="F31" s="83">
        <f t="shared" si="2"/>
        <v>0</v>
      </c>
      <c r="G31" s="86" t="str">
        <f t="shared" si="1"/>
        <v>ปิดงบ</v>
      </c>
    </row>
    <row r="32" spans="1:7" ht="22.5" customHeight="1">
      <c r="A32" s="289" t="s">
        <v>34</v>
      </c>
      <c r="B32" s="289"/>
      <c r="C32" s="289"/>
      <c r="D32" s="289"/>
      <c r="E32" s="289"/>
      <c r="F32" s="289"/>
      <c r="G32" s="289"/>
    </row>
    <row r="33" spans="1:7" ht="22.5" customHeight="1">
      <c r="A33" s="1"/>
      <c r="E33" s="290" t="s">
        <v>43</v>
      </c>
      <c r="F33" s="290"/>
      <c r="G33" s="290"/>
    </row>
    <row r="34" ht="21">
      <c r="G34" s="146"/>
    </row>
  </sheetData>
  <sheetProtection/>
  <mergeCells count="4">
    <mergeCell ref="A32:G32"/>
    <mergeCell ref="E33:G33"/>
    <mergeCell ref="A1:G1"/>
    <mergeCell ref="A2:G2"/>
  </mergeCells>
  <hyperlinks>
    <hyperlink ref="E33:G33" location="สรุปงบประมาณตามลำดับ!A1" display="คลิกเพื่อกลับหน้าสรุปงบประมาณ"/>
    <hyperlink ref="A6:B6" location="'1.1.1'!A1" display="1.1.1"/>
    <hyperlink ref="A7:B7" location="'1.1.2'!A1" display="1.1.2"/>
    <hyperlink ref="A8:B8" location="'1.1.3'!A1" display="1.1.3"/>
    <hyperlink ref="A9:B9" location="'1.1.4'!A1" display="1.1.4"/>
    <hyperlink ref="A10:B10" location="'1.1.5'!A1" display="1.1.5"/>
    <hyperlink ref="A11:B11" location="'1.1.6'!A1" display="1.1.6"/>
    <hyperlink ref="A12:B12" location="'1.1.7'!A1" display="1.1.7"/>
    <hyperlink ref="A13:B13" location="'1.1.8'!A1" display="1.1.8"/>
    <hyperlink ref="A14:B14" location="'1.1.9'!A1" display="1.1.9"/>
    <hyperlink ref="A15:B15" location="'1.1.10'!A1" display="1.1.10"/>
    <hyperlink ref="A16:B16" location="'1.1.11'!A1" display="1.1.11"/>
    <hyperlink ref="A17:B17" location="'1.1.12'!A1" display="1.1.12"/>
    <hyperlink ref="A18:B18" location="'1.1.13'!A1" display="1.1.13"/>
    <hyperlink ref="A20:B20" location="'1.1.14'!A1" display="1.1.14"/>
    <hyperlink ref="A21:B21" location="'1.1.15'!A1" display="1.1.15"/>
    <hyperlink ref="A22:B22" location="'1.1.16'!A1" display="1.1.16"/>
    <hyperlink ref="A24:B24" location="'1.1.18'!A1" display="1.1.18"/>
    <hyperlink ref="A25:B25" location="'1.1.19'!A1" display="1.1.19"/>
    <hyperlink ref="A8" location="'1.1.1'!A1" display="1.1.1"/>
    <hyperlink ref="A10" location="'1.1.1'!A1" display="1.1.1"/>
    <hyperlink ref="A12" location="'1.1.1'!A1" display="1.1.1"/>
    <hyperlink ref="A14" location="'1.1.1'!A1" display="1.1.1"/>
    <hyperlink ref="A16" location="'1.1.1'!A1" display="1.1.1"/>
    <hyperlink ref="A18" location="'1.1.1'!A1" display="1.1.1"/>
    <hyperlink ref="A9" location="'1.1.2'!A1" display="1.1.2"/>
    <hyperlink ref="A11" location="'1.1.2'!A1" display="1.1.2"/>
    <hyperlink ref="A13" location="'1.1.2'!A1" display="1.1.2"/>
    <hyperlink ref="A15" location="'1.1.2'!A1" display="1.1.2"/>
    <hyperlink ref="A17" location="'1.1.2'!A1" display="1.1.2"/>
    <hyperlink ref="A26:B26" location="'1.1.20'!A1" display="1.1.20"/>
    <hyperlink ref="A27:B27" location="'1.1.21'!A1" display="1.1.21"/>
    <hyperlink ref="A28:B28" location="'1.1.22'!A1" display="1.1.22"/>
    <hyperlink ref="A29:B29" location="'1.1.23'!A1" display="1.1.23"/>
    <hyperlink ref="A19" location="'1.1.2'!A1" display="1.1.2"/>
    <hyperlink ref="A21" location="'1.1.2'!A1" display="1.1.2"/>
    <hyperlink ref="A23" location="'1.1.2'!A1" display="1.1.2"/>
    <hyperlink ref="A25" location="'1.1.2'!A1" display="1.1.2"/>
    <hyperlink ref="A27" location="'1.1.2'!A1" display="1.1.2"/>
    <hyperlink ref="A29" location="'1.1.2'!A1" display="1.1.2"/>
    <hyperlink ref="A31" location="'1.1.2'!A1" display="1.1.2"/>
    <hyperlink ref="A20" location="'1.1.1'!A1" display="1.1.1"/>
    <hyperlink ref="A22" location="'1.1.1'!A1" display="1.1.1"/>
    <hyperlink ref="A24" location="'1.1.1'!A1" display="1.1.1"/>
    <hyperlink ref="A26" location="'1.1.1'!A1" display="1.1.1"/>
    <hyperlink ref="A28" location="'1.1.1'!A1" display="1.1.1"/>
    <hyperlink ref="A30" location="'1.1.1'!A1" display="1.1.1"/>
  </hyperlinks>
  <printOptions horizontalCentered="1"/>
  <pageMargins left="0.35433070866141736" right="0.1968503937007874" top="0.4330708661417323" bottom="0.4330708661417323" header="0.31496062992125984" footer="0.31496062992125984"/>
  <pageSetup fitToWidth="0" horizontalDpi="300" verticalDpi="300" orientation="landscape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900CC"/>
  </sheetPr>
  <dimension ref="A1:E36"/>
  <sheetViews>
    <sheetView zoomScalePageLayoutView="0" workbookViewId="0" topLeftCell="A1">
      <selection activeCell="B2" sqref="B2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>
        <f>MP!A5</f>
        <v>1.1</v>
      </c>
      <c r="C1" s="295" t="str">
        <f>MP!B5</f>
        <v>ห้องเรียนพิเศษโปรแกรมพหุภาษา (MP)</v>
      </c>
      <c r="D1" s="295"/>
      <c r="E1" s="295"/>
    </row>
    <row r="2" spans="1:5" ht="21">
      <c r="A2" s="43" t="s">
        <v>5</v>
      </c>
      <c r="B2" s="21" t="str">
        <f>MP!A24</f>
        <v>1.1.19</v>
      </c>
      <c r="C2" s="296" t="str">
        <f>MP!B24</f>
        <v>อบรมคำคม สั่งสม คลังคำ</v>
      </c>
      <c r="D2" s="296"/>
      <c r="E2" s="296"/>
    </row>
    <row r="3" spans="3:5" ht="22.5" customHeight="1">
      <c r="C3" s="8" t="s">
        <v>7</v>
      </c>
      <c r="D3" s="12">
        <f>MP!D24</f>
        <v>6000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6000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A5:B5"/>
    <mergeCell ref="C1:E1"/>
    <mergeCell ref="C2:E2"/>
    <mergeCell ref="A4:B4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90099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>
        <f>MP!A5</f>
        <v>1.1</v>
      </c>
      <c r="C1" s="295" t="str">
        <f>MP!B5</f>
        <v>ห้องเรียนพิเศษโปรแกรมพหุภาษา (MP)</v>
      </c>
      <c r="D1" s="295"/>
      <c r="E1" s="295"/>
    </row>
    <row r="2" spans="1:5" ht="21">
      <c r="A2" s="43" t="s">
        <v>5</v>
      </c>
      <c r="B2" s="21" t="str">
        <f>MP!A25</f>
        <v>1.1.20</v>
      </c>
      <c r="C2" s="296" t="str">
        <f>MP!B25</f>
        <v>ค่ายภาษาอังกฤษ (English Camp)</v>
      </c>
      <c r="D2" s="296"/>
      <c r="E2" s="296"/>
    </row>
    <row r="3" spans="3:5" ht="22.5" customHeight="1">
      <c r="C3" s="8" t="s">
        <v>7</v>
      </c>
      <c r="D3" s="12">
        <f>MP!D25</f>
        <v>8000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8000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A5:B5"/>
    <mergeCell ref="C1:E1"/>
    <mergeCell ref="C2:E2"/>
    <mergeCell ref="A4:B4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900CC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>
        <f>MP!A5</f>
        <v>1.1</v>
      </c>
      <c r="C1" s="295" t="str">
        <f>MP!B5</f>
        <v>ห้องเรียนพิเศษโปรแกรมพหุภาษา (MP)</v>
      </c>
      <c r="D1" s="295"/>
      <c r="E1" s="295"/>
    </row>
    <row r="2" spans="1:5" ht="21">
      <c r="A2" s="43" t="s">
        <v>5</v>
      </c>
      <c r="B2" s="21" t="str">
        <f>MP!A26</f>
        <v>1.1.21</v>
      </c>
      <c r="C2" s="296" t="str">
        <f>MP!B26</f>
        <v>ค่ายเสริมสร้างทักษะชีวิตทางสังคม (ห้อง MP)</v>
      </c>
      <c r="D2" s="296"/>
      <c r="E2" s="296"/>
    </row>
    <row r="3" spans="3:5" ht="22.5" customHeight="1">
      <c r="C3" s="8" t="s">
        <v>7</v>
      </c>
      <c r="D3" s="12">
        <f>MP!D26</f>
        <v>8000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8000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A5:B5"/>
    <mergeCell ref="C1:E1"/>
    <mergeCell ref="C2:E2"/>
    <mergeCell ref="A4:B4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90099"/>
  </sheetPr>
  <dimension ref="A1:E36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6.140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43" t="s">
        <v>6</v>
      </c>
      <c r="B1" s="28">
        <f>MP!A5</f>
        <v>1.1</v>
      </c>
      <c r="C1" s="299" t="str">
        <f>MP!B5</f>
        <v>ห้องเรียนพิเศษโปรแกรมพหุภาษา (MP)</v>
      </c>
      <c r="D1" s="299"/>
      <c r="E1" s="299"/>
    </row>
    <row r="2" spans="1:5" ht="21">
      <c r="A2" s="43" t="s">
        <v>5</v>
      </c>
      <c r="B2" s="21" t="str">
        <f>MP!A27</f>
        <v>1.1.22</v>
      </c>
      <c r="C2" s="296" t="str">
        <f>MP!B27</f>
        <v>ค่ายเด็กยุคใหม่เรียนทักษะ Coding</v>
      </c>
      <c r="D2" s="296"/>
      <c r="E2" s="296"/>
    </row>
    <row r="3" spans="3:5" ht="22.5" customHeight="1">
      <c r="C3" s="8" t="s">
        <v>7</v>
      </c>
      <c r="D3" s="32">
        <f>MP!D27</f>
        <v>11000</v>
      </c>
      <c r="E3" s="29" t="s">
        <v>10</v>
      </c>
    </row>
    <row r="4" spans="1:5" ht="22.5" customHeight="1">
      <c r="A4" s="297" t="s">
        <v>35</v>
      </c>
      <c r="B4" s="298"/>
      <c r="C4" s="8" t="s">
        <v>8</v>
      </c>
      <c r="D4" s="33">
        <f>SUM(D8:D36)</f>
        <v>7979</v>
      </c>
      <c r="E4" s="30" t="s">
        <v>10</v>
      </c>
    </row>
    <row r="5" spans="1:5" ht="22.5" customHeight="1">
      <c r="A5" s="293" t="s">
        <v>33</v>
      </c>
      <c r="B5" s="294"/>
      <c r="C5" s="8" t="s">
        <v>9</v>
      </c>
      <c r="D5" s="34">
        <f>D3-D4</f>
        <v>3021</v>
      </c>
      <c r="E5" s="31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23965</v>
      </c>
      <c r="B8" s="4"/>
      <c r="C8" s="5" t="s">
        <v>327</v>
      </c>
      <c r="D8" s="26">
        <v>7979</v>
      </c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A4:B4"/>
    <mergeCell ref="A5:B5"/>
    <mergeCell ref="C1:E1"/>
    <mergeCell ref="C2:E2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90099"/>
  </sheetPr>
  <dimension ref="A1:E36"/>
  <sheetViews>
    <sheetView zoomScalePageLayoutView="0" workbookViewId="0" topLeftCell="A1">
      <selection activeCell="A8" sqref="A8:E8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43" t="s">
        <v>6</v>
      </c>
      <c r="B1" s="28">
        <f>MP!A5</f>
        <v>1.1</v>
      </c>
      <c r="C1" s="299" t="str">
        <f>MP!B5</f>
        <v>ห้องเรียนพิเศษโปรแกรมพหุภาษา (MP)</v>
      </c>
      <c r="D1" s="299"/>
      <c r="E1" s="299"/>
    </row>
    <row r="2" spans="1:5" ht="21">
      <c r="A2" s="43" t="s">
        <v>5</v>
      </c>
      <c r="B2" s="21" t="str">
        <f>MP!A28</f>
        <v>1.1.23</v>
      </c>
      <c r="C2" s="296" t="str">
        <f>MP!B28</f>
        <v>ยกระดับผลสัมทธิ์ทางการเรียนนักเรียนห้องเรียนพหุภาษา</v>
      </c>
      <c r="D2" s="296"/>
      <c r="E2" s="296"/>
    </row>
    <row r="3" spans="3:5" ht="22.5" customHeight="1">
      <c r="C3" s="8" t="s">
        <v>7</v>
      </c>
      <c r="D3" s="32">
        <f>MP!D28</f>
        <v>30000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30000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90099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8">
        <f>MP!A5</f>
        <v>1.1</v>
      </c>
      <c r="C1" s="299" t="str">
        <f>MP!B5</f>
        <v>ห้องเรียนพิเศษโปรแกรมพหุภาษา (MP)</v>
      </c>
      <c r="D1" s="299"/>
      <c r="E1" s="299"/>
    </row>
    <row r="2" spans="1:5" ht="21">
      <c r="A2" s="75" t="s">
        <v>5</v>
      </c>
      <c r="B2" s="21" t="str">
        <f>MP!A29</f>
        <v>1.1.24</v>
      </c>
      <c r="C2" s="296" t="str">
        <f>MP!B29</f>
        <v>การจัดซื้อหนังสือเรียนห้องเรียนพิเศษ โปรแกรมพหุภาษา</v>
      </c>
      <c r="D2" s="296"/>
      <c r="E2" s="296"/>
    </row>
    <row r="3" spans="3:5" ht="22.5" customHeight="1">
      <c r="C3" s="8" t="s">
        <v>7</v>
      </c>
      <c r="D3" s="32">
        <f>MP!D29</f>
        <v>200000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</f>
        <v>154576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45424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23874</v>
      </c>
      <c r="B8" s="4"/>
      <c r="C8" s="5" t="s">
        <v>213</v>
      </c>
      <c r="D8" s="26">
        <v>154576</v>
      </c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90099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8">
        <f>MP!A5</f>
        <v>1.1</v>
      </c>
      <c r="C1" s="299" t="str">
        <f>MP!B5</f>
        <v>ห้องเรียนพิเศษโปรแกรมพหุภาษา (MP)</v>
      </c>
      <c r="D1" s="299"/>
      <c r="E1" s="299"/>
    </row>
    <row r="2" spans="1:5" ht="21">
      <c r="A2" s="75" t="s">
        <v>5</v>
      </c>
      <c r="B2" s="21" t="str">
        <f>MP!A30</f>
        <v>1.1.25</v>
      </c>
      <c r="C2" s="296" t="str">
        <f>MP!B30</f>
        <v>การจัดซื้อโปรแกรมเรียนภาษาอังกฤษออนไลน์</v>
      </c>
      <c r="D2" s="296"/>
      <c r="E2" s="296"/>
    </row>
    <row r="3" spans="3:5" ht="22.5" customHeight="1">
      <c r="C3" s="8" t="s">
        <v>7</v>
      </c>
      <c r="D3" s="32">
        <f>MP!D30</f>
        <v>260000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260000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90099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8">
        <f>MP!A5</f>
        <v>1.1</v>
      </c>
      <c r="C1" s="299" t="str">
        <f>MP!B5</f>
        <v>ห้องเรียนพิเศษโปรแกรมพหุภาษา (MP)</v>
      </c>
      <c r="D1" s="299"/>
      <c r="E1" s="299"/>
    </row>
    <row r="2" spans="1:5" ht="21">
      <c r="A2" s="75" t="s">
        <v>5</v>
      </c>
      <c r="B2" s="21" t="str">
        <f>MP!A31</f>
        <v>1.1.26</v>
      </c>
      <c r="C2" s="296">
        <f>MP!B31</f>
        <v>0</v>
      </c>
      <c r="D2" s="296"/>
      <c r="E2" s="296"/>
    </row>
    <row r="3" spans="3:5" ht="22.5" customHeight="1">
      <c r="C3" s="8" t="s">
        <v>7</v>
      </c>
      <c r="D3" s="32">
        <f>MP!D31</f>
        <v>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J35"/>
  <sheetViews>
    <sheetView view="pageBreakPreview" zoomScaleNormal="85" zoomScaleSheetLayoutView="100" zoomScalePageLayoutView="0" workbookViewId="0" topLeftCell="A4">
      <selection activeCell="B10" sqref="B10"/>
    </sheetView>
  </sheetViews>
  <sheetFormatPr defaultColWidth="9.00390625" defaultRowHeight="15"/>
  <cols>
    <col min="1" max="1" width="6.8515625" style="10" customWidth="1"/>
    <col min="2" max="2" width="64.140625" style="9" customWidth="1"/>
    <col min="3" max="3" width="17.57421875" style="9" customWidth="1"/>
    <col min="4" max="7" width="19.7109375" style="9" customWidth="1"/>
    <col min="8" max="9" width="12.00390625" style="9" customWidth="1"/>
    <col min="10" max="11" width="9.00390625" style="9" customWidth="1"/>
    <col min="12" max="12" width="13.421875" style="9" customWidth="1"/>
    <col min="13" max="16384" width="9.00390625" style="9" customWidth="1"/>
  </cols>
  <sheetData>
    <row r="1" spans="1:7" ht="24" customHeight="1">
      <c r="A1" s="301" t="s">
        <v>11</v>
      </c>
      <c r="B1" s="301"/>
      <c r="C1" s="301"/>
      <c r="D1" s="301"/>
      <c r="E1" s="301"/>
      <c r="F1" s="301"/>
      <c r="G1" s="301"/>
    </row>
    <row r="2" spans="1:7" ht="23.25">
      <c r="A2" s="292" t="s">
        <v>236</v>
      </c>
      <c r="B2" s="292"/>
      <c r="C2" s="292"/>
      <c r="D2" s="292"/>
      <c r="E2" s="292"/>
      <c r="F2" s="292"/>
      <c r="G2" s="292"/>
    </row>
    <row r="3" spans="1:6" ht="9" customHeight="1">
      <c r="A3" s="15"/>
      <c r="B3" s="16"/>
      <c r="C3" s="17"/>
      <c r="D3" s="17"/>
      <c r="E3" s="18"/>
      <c r="F3" s="17"/>
    </row>
    <row r="4" spans="1:9" ht="24.75" customHeight="1">
      <c r="A4" s="45" t="s">
        <v>1</v>
      </c>
      <c r="B4" s="45" t="s">
        <v>12</v>
      </c>
      <c r="C4" s="46" t="s">
        <v>13</v>
      </c>
      <c r="D4" s="46" t="s">
        <v>29</v>
      </c>
      <c r="E4" s="45" t="s">
        <v>8</v>
      </c>
      <c r="F4" s="47" t="s">
        <v>9</v>
      </c>
      <c r="G4" s="47" t="s">
        <v>4</v>
      </c>
      <c r="H4" s="1"/>
      <c r="I4" s="1"/>
    </row>
    <row r="5" spans="1:9" ht="19.5" customHeight="1">
      <c r="A5" s="77">
        <f>สรุปงบประมาณตามลำดับ!A8</f>
        <v>1.2</v>
      </c>
      <c r="B5" s="77" t="str">
        <f>สรุปงบประมาณตามลำดับ!B8</f>
        <v>ห้องเรียนพิเศษ Mini English Program (MEP)</v>
      </c>
      <c r="C5" s="115"/>
      <c r="D5" s="72">
        <f>SUM(D6:D32)</f>
        <v>5442000</v>
      </c>
      <c r="E5" s="72">
        <f>SUM(E6:E32)</f>
        <v>2690231.75</v>
      </c>
      <c r="F5" s="72">
        <f>SUM(F6:F32)</f>
        <v>2751768.25</v>
      </c>
      <c r="G5" s="73"/>
      <c r="H5" s="1"/>
      <c r="I5" s="1"/>
    </row>
    <row r="6" spans="1:9" ht="22.5" customHeight="1">
      <c r="A6" s="197" t="s">
        <v>30</v>
      </c>
      <c r="B6" s="198" t="s">
        <v>71</v>
      </c>
      <c r="C6" s="198"/>
      <c r="D6" s="14">
        <v>540000</v>
      </c>
      <c r="E6" s="14">
        <f>'1.2.1'!D4</f>
        <v>0</v>
      </c>
      <c r="F6" s="199">
        <f>'1.2.1'!D5</f>
        <v>540000</v>
      </c>
      <c r="G6" s="200" t="str">
        <f>IF(F6&lt;=0,"ปิดงบ",IF(F6&lt;0,"-","-"))</f>
        <v>-</v>
      </c>
      <c r="H6" s="1"/>
      <c r="I6" s="1"/>
    </row>
    <row r="7" spans="1:9" ht="22.5" customHeight="1">
      <c r="A7" s="197" t="s">
        <v>31</v>
      </c>
      <c r="B7" s="198" t="s">
        <v>72</v>
      </c>
      <c r="C7" s="198"/>
      <c r="D7" s="14">
        <v>1536000</v>
      </c>
      <c r="E7" s="14">
        <f>'1.2.2'!D4</f>
        <v>1536000</v>
      </c>
      <c r="F7" s="199">
        <f>'1.2.2'!D5</f>
        <v>0</v>
      </c>
      <c r="G7" s="200" t="str">
        <f aca="true" t="shared" si="0" ref="G7:G32">IF(F7&lt;=0,"ปิดงบ",IF(F7&lt;0,"-","-"))</f>
        <v>ปิดงบ</v>
      </c>
      <c r="H7" s="1"/>
      <c r="I7" s="1"/>
    </row>
    <row r="8" spans="1:9" ht="22.5" customHeight="1">
      <c r="A8" s="197" t="s">
        <v>49</v>
      </c>
      <c r="B8" s="198" t="s">
        <v>73</v>
      </c>
      <c r="C8" s="198"/>
      <c r="D8" s="14">
        <v>540000</v>
      </c>
      <c r="E8" s="14">
        <f>'1.2.3'!D4</f>
        <v>0</v>
      </c>
      <c r="F8" s="199">
        <f>'1.2.3'!D5</f>
        <v>540000</v>
      </c>
      <c r="G8" s="200" t="str">
        <f t="shared" si="0"/>
        <v>-</v>
      </c>
      <c r="H8" s="1"/>
      <c r="I8" s="1"/>
    </row>
    <row r="9" spans="1:9" ht="22.5" customHeight="1">
      <c r="A9" s="197" t="s">
        <v>51</v>
      </c>
      <c r="B9" s="198" t="s">
        <v>205</v>
      </c>
      <c r="C9" s="198"/>
      <c r="D9" s="14">
        <v>220000</v>
      </c>
      <c r="E9" s="14">
        <f>'1.2.4'!D4</f>
        <v>94490</v>
      </c>
      <c r="F9" s="199">
        <f>'1.2.4'!D5</f>
        <v>125510</v>
      </c>
      <c r="G9" s="200" t="str">
        <f t="shared" si="0"/>
        <v>-</v>
      </c>
      <c r="H9" s="1"/>
      <c r="I9" s="1"/>
    </row>
    <row r="10" spans="1:9" ht="22.5" customHeight="1">
      <c r="A10" s="197" t="s">
        <v>56</v>
      </c>
      <c r="B10" s="198" t="s">
        <v>114</v>
      </c>
      <c r="C10" s="201"/>
      <c r="D10" s="14">
        <v>64000</v>
      </c>
      <c r="E10" s="14">
        <f>'1.2.5'!D4</f>
        <v>17250</v>
      </c>
      <c r="F10" s="199">
        <f>'1.2.5'!D5</f>
        <v>46750</v>
      </c>
      <c r="G10" s="200" t="str">
        <f t="shared" si="0"/>
        <v>-</v>
      </c>
      <c r="H10" s="1"/>
      <c r="I10" s="1"/>
    </row>
    <row r="11" spans="1:9" ht="23.25" customHeight="1">
      <c r="A11" s="197" t="s">
        <v>76</v>
      </c>
      <c r="B11" s="202" t="s">
        <v>249</v>
      </c>
      <c r="C11" s="203"/>
      <c r="D11" s="187">
        <v>150000</v>
      </c>
      <c r="E11" s="14">
        <f>'1.2.6'!D4</f>
        <v>0</v>
      </c>
      <c r="F11" s="199">
        <f>'1.2.6'!D5</f>
        <v>150000</v>
      </c>
      <c r="G11" s="200" t="str">
        <f t="shared" si="0"/>
        <v>-</v>
      </c>
      <c r="H11" s="1"/>
      <c r="I11" s="1"/>
    </row>
    <row r="12" spans="1:9" ht="22.5" customHeight="1">
      <c r="A12" s="197" t="s">
        <v>77</v>
      </c>
      <c r="B12" s="198" t="s">
        <v>190</v>
      </c>
      <c r="C12" s="201"/>
      <c r="D12" s="14">
        <v>38000</v>
      </c>
      <c r="E12" s="14">
        <f>'1.2.7'!D4</f>
        <v>36669</v>
      </c>
      <c r="F12" s="199">
        <f>'1.2.7'!D5</f>
        <v>1331</v>
      </c>
      <c r="G12" s="200" t="str">
        <f t="shared" si="0"/>
        <v>-</v>
      </c>
      <c r="H12" s="1"/>
      <c r="I12" s="1"/>
    </row>
    <row r="13" spans="1:9" ht="23.25" customHeight="1">
      <c r="A13" s="197" t="s">
        <v>78</v>
      </c>
      <c r="B13" s="198" t="s">
        <v>206</v>
      </c>
      <c r="C13" s="201"/>
      <c r="D13" s="14">
        <v>90000</v>
      </c>
      <c r="E13" s="14">
        <f>'1.2.8'!D4</f>
        <v>0</v>
      </c>
      <c r="F13" s="199">
        <f>'1.2.8'!D5</f>
        <v>90000</v>
      </c>
      <c r="G13" s="200" t="str">
        <f t="shared" si="0"/>
        <v>-</v>
      </c>
      <c r="H13" s="1"/>
      <c r="I13" s="1"/>
    </row>
    <row r="14" spans="1:9" ht="22.5" customHeight="1">
      <c r="A14" s="197" t="s">
        <v>79</v>
      </c>
      <c r="B14" s="198" t="s">
        <v>250</v>
      </c>
      <c r="C14" s="201"/>
      <c r="D14" s="14">
        <v>70000</v>
      </c>
      <c r="E14" s="14">
        <f>'1.2.9'!D4</f>
        <v>0</v>
      </c>
      <c r="F14" s="199">
        <f>'1.2.9'!D5</f>
        <v>70000</v>
      </c>
      <c r="G14" s="200" t="str">
        <f t="shared" si="0"/>
        <v>-</v>
      </c>
      <c r="H14" s="1"/>
      <c r="I14" s="1"/>
    </row>
    <row r="15" spans="1:9" ht="22.5" customHeight="1">
      <c r="A15" s="197" t="s">
        <v>80</v>
      </c>
      <c r="B15" s="198" t="s">
        <v>143</v>
      </c>
      <c r="C15" s="201"/>
      <c r="D15" s="14">
        <v>764000</v>
      </c>
      <c r="E15" s="14">
        <f>'1.2.10'!D4</f>
        <v>485720</v>
      </c>
      <c r="F15" s="199">
        <f>'1.2.10'!D5</f>
        <v>278280</v>
      </c>
      <c r="G15" s="200" t="str">
        <f t="shared" si="0"/>
        <v>-</v>
      </c>
      <c r="H15" s="1"/>
      <c r="I15" s="1"/>
    </row>
    <row r="16" spans="1:9" ht="21" customHeight="1">
      <c r="A16" s="197" t="s">
        <v>81</v>
      </c>
      <c r="B16" s="198" t="s">
        <v>251</v>
      </c>
      <c r="C16" s="201"/>
      <c r="D16" s="14">
        <v>270000</v>
      </c>
      <c r="E16" s="14">
        <f>'1.2.11'!D4</f>
        <v>96220</v>
      </c>
      <c r="F16" s="199">
        <f>'1.2.11'!D5</f>
        <v>173780</v>
      </c>
      <c r="G16" s="200" t="str">
        <f t="shared" si="0"/>
        <v>-</v>
      </c>
      <c r="H16" s="1"/>
      <c r="I16" s="1"/>
    </row>
    <row r="17" spans="1:9" ht="24" customHeight="1">
      <c r="A17" s="197" t="s">
        <v>82</v>
      </c>
      <c r="B17" s="208" t="s">
        <v>207</v>
      </c>
      <c r="C17" s="201"/>
      <c r="D17" s="14">
        <v>216000</v>
      </c>
      <c r="E17" s="14">
        <f>'1.2.12'!D4</f>
        <v>0</v>
      </c>
      <c r="F17" s="199">
        <f>'1.2.12'!D5</f>
        <v>216000</v>
      </c>
      <c r="G17" s="200" t="str">
        <f t="shared" si="0"/>
        <v>-</v>
      </c>
      <c r="H17" s="1"/>
      <c r="I17" s="1"/>
    </row>
    <row r="18" spans="1:9" ht="24" customHeight="1">
      <c r="A18" s="197" t="s">
        <v>83</v>
      </c>
      <c r="B18" s="198" t="s">
        <v>252</v>
      </c>
      <c r="C18" s="201"/>
      <c r="D18" s="14">
        <v>105000</v>
      </c>
      <c r="E18" s="14">
        <f>'1.2.13'!D4</f>
        <v>31450</v>
      </c>
      <c r="F18" s="199">
        <f>'1.2.13'!D5</f>
        <v>73550</v>
      </c>
      <c r="G18" s="200" t="str">
        <f t="shared" si="0"/>
        <v>-</v>
      </c>
      <c r="H18" s="1"/>
      <c r="I18" s="1"/>
    </row>
    <row r="19" spans="1:9" ht="24.75" customHeight="1">
      <c r="A19" s="197" t="s">
        <v>84</v>
      </c>
      <c r="B19" s="198" t="s">
        <v>191</v>
      </c>
      <c r="C19" s="201"/>
      <c r="D19" s="14">
        <v>10000</v>
      </c>
      <c r="E19" s="14">
        <f>'1.2.14'!D4</f>
        <v>0</v>
      </c>
      <c r="F19" s="199">
        <f>'1.2.14'!D5</f>
        <v>10000</v>
      </c>
      <c r="G19" s="200" t="str">
        <f t="shared" si="0"/>
        <v>-</v>
      </c>
      <c r="H19" s="1"/>
      <c r="I19" s="1"/>
    </row>
    <row r="20" spans="1:9" ht="22.5" customHeight="1">
      <c r="A20" s="197" t="s">
        <v>85</v>
      </c>
      <c r="B20" s="198" t="s">
        <v>184</v>
      </c>
      <c r="C20" s="201"/>
      <c r="D20" s="14">
        <v>16000</v>
      </c>
      <c r="E20" s="14">
        <f>'1.2.15'!D4</f>
        <v>0</v>
      </c>
      <c r="F20" s="199">
        <f>'1.2.15'!D5</f>
        <v>16000</v>
      </c>
      <c r="G20" s="200" t="str">
        <f t="shared" si="0"/>
        <v>-</v>
      </c>
      <c r="H20" s="1"/>
      <c r="I20" s="1"/>
    </row>
    <row r="21" spans="1:9" ht="21" customHeight="1">
      <c r="A21" s="197" t="s">
        <v>86</v>
      </c>
      <c r="B21" s="198" t="s">
        <v>192</v>
      </c>
      <c r="C21" s="198"/>
      <c r="D21" s="14">
        <v>8000</v>
      </c>
      <c r="E21" s="14">
        <f>'1.2.16'!D4</f>
        <v>0</v>
      </c>
      <c r="F21" s="199">
        <f>'1.2.16'!D5</f>
        <v>8000</v>
      </c>
      <c r="G21" s="200" t="str">
        <f t="shared" si="0"/>
        <v>-</v>
      </c>
      <c r="H21" s="1"/>
      <c r="I21" s="1"/>
    </row>
    <row r="22" spans="1:9" ht="20.25" customHeight="1">
      <c r="A22" s="197" t="s">
        <v>87</v>
      </c>
      <c r="B22" s="198" t="s">
        <v>188</v>
      </c>
      <c r="C22" s="198"/>
      <c r="D22" s="14">
        <v>18000</v>
      </c>
      <c r="E22" s="14">
        <f>'1.2.17'!D4</f>
        <v>18508</v>
      </c>
      <c r="F22" s="199">
        <f>'1.2.17'!D5</f>
        <v>-508</v>
      </c>
      <c r="G22" s="200" t="str">
        <f t="shared" si="0"/>
        <v>ปิดงบ</v>
      </c>
      <c r="H22" s="1"/>
      <c r="I22" s="1"/>
    </row>
    <row r="23" spans="1:9" ht="21" customHeight="1">
      <c r="A23" s="197" t="s">
        <v>88</v>
      </c>
      <c r="B23" s="198" t="s">
        <v>193</v>
      </c>
      <c r="C23" s="198"/>
      <c r="D23" s="14">
        <v>35000</v>
      </c>
      <c r="E23" s="14">
        <f>'1.2.18'!D4</f>
        <v>40585</v>
      </c>
      <c r="F23" s="199">
        <f>'1.2.18'!D5</f>
        <v>-5585</v>
      </c>
      <c r="G23" s="200" t="str">
        <f t="shared" si="0"/>
        <v>ปิดงบ</v>
      </c>
      <c r="H23" s="1"/>
      <c r="I23" s="1"/>
    </row>
    <row r="24" spans="1:9" ht="22.5" customHeight="1">
      <c r="A24" s="197" t="s">
        <v>89</v>
      </c>
      <c r="B24" s="198" t="s">
        <v>185</v>
      </c>
      <c r="C24" s="198"/>
      <c r="D24" s="14">
        <v>11000</v>
      </c>
      <c r="E24" s="14">
        <f>'1.2.19'!D4</f>
        <v>11000</v>
      </c>
      <c r="F24" s="199">
        <f>'1.2.19'!D5</f>
        <v>0</v>
      </c>
      <c r="G24" s="200" t="str">
        <f t="shared" si="0"/>
        <v>ปิดงบ</v>
      </c>
      <c r="H24" s="1"/>
      <c r="I24" s="1"/>
    </row>
    <row r="25" spans="1:9" ht="22.5" customHeight="1">
      <c r="A25" s="197" t="s">
        <v>90</v>
      </c>
      <c r="B25" s="198" t="s">
        <v>374</v>
      </c>
      <c r="C25" s="198"/>
      <c r="D25" s="14">
        <v>349000</v>
      </c>
      <c r="E25" s="14">
        <f>'1.2.20'!D4</f>
        <v>0</v>
      </c>
      <c r="F25" s="199">
        <f>'1.2.20'!D5</f>
        <v>349000</v>
      </c>
      <c r="G25" s="200" t="str">
        <f t="shared" si="0"/>
        <v>-</v>
      </c>
      <c r="H25" s="1"/>
      <c r="I25" s="1"/>
    </row>
    <row r="26" spans="1:9" ht="22.5" customHeight="1">
      <c r="A26" s="197" t="s">
        <v>91</v>
      </c>
      <c r="B26" s="198" t="s">
        <v>75</v>
      </c>
      <c r="C26" s="198"/>
      <c r="D26" s="14">
        <v>144000</v>
      </c>
      <c r="E26" s="14">
        <f>'1.2.21'!D4</f>
        <v>140487</v>
      </c>
      <c r="F26" s="199">
        <f>'1.2.21'!D5</f>
        <v>3513</v>
      </c>
      <c r="G26" s="200" t="str">
        <f t="shared" si="0"/>
        <v>-</v>
      </c>
      <c r="H26" s="1"/>
      <c r="I26" s="1"/>
    </row>
    <row r="27" spans="1:10" ht="22.5" customHeight="1">
      <c r="A27" s="197" t="s">
        <v>92</v>
      </c>
      <c r="B27" s="198" t="s">
        <v>253</v>
      </c>
      <c r="C27" s="198"/>
      <c r="D27" s="204">
        <v>32000</v>
      </c>
      <c r="E27" s="14">
        <f>'1.2.22'!D4</f>
        <v>19176.75</v>
      </c>
      <c r="F27" s="199">
        <f>'1.2.22'!D5</f>
        <v>12823.25</v>
      </c>
      <c r="G27" s="200" t="str">
        <f t="shared" si="0"/>
        <v>-</v>
      </c>
      <c r="H27" s="1"/>
      <c r="I27" s="1"/>
      <c r="J27" s="129"/>
    </row>
    <row r="28" spans="1:10" ht="23.25" customHeight="1">
      <c r="A28" s="197" t="s">
        <v>144</v>
      </c>
      <c r="B28" s="198" t="s">
        <v>194</v>
      </c>
      <c r="C28" s="198"/>
      <c r="D28" s="204">
        <v>200000</v>
      </c>
      <c r="E28" s="14">
        <f>'1.2.23'!D4</f>
        <v>146676</v>
      </c>
      <c r="F28" s="199">
        <f>'1.2.23'!D5</f>
        <v>53324</v>
      </c>
      <c r="G28" s="200" t="str">
        <f t="shared" si="0"/>
        <v>-</v>
      </c>
      <c r="H28" s="1"/>
      <c r="I28" s="1"/>
      <c r="J28" s="129"/>
    </row>
    <row r="29" spans="1:10" ht="22.5" customHeight="1">
      <c r="A29" s="197" t="s">
        <v>145</v>
      </c>
      <c r="B29" s="198" t="s">
        <v>195</v>
      </c>
      <c r="C29" s="198"/>
      <c r="D29" s="204">
        <v>16000</v>
      </c>
      <c r="E29" s="14">
        <f>'1.2.24'!D4</f>
        <v>16000</v>
      </c>
      <c r="F29" s="199">
        <f>'1.2.24'!D5</f>
        <v>0</v>
      </c>
      <c r="G29" s="200" t="str">
        <f t="shared" si="0"/>
        <v>ปิดงบ</v>
      </c>
      <c r="H29" s="1"/>
      <c r="I29" s="1"/>
      <c r="J29" s="129"/>
    </row>
    <row r="30" spans="1:10" ht="23.25" customHeight="1">
      <c r="A30" s="197" t="s">
        <v>146</v>
      </c>
      <c r="B30" s="198"/>
      <c r="C30" s="198"/>
      <c r="D30" s="204"/>
      <c r="E30" s="14">
        <f>'1.2.25'!D4</f>
        <v>0</v>
      </c>
      <c r="F30" s="199">
        <f>'1.2.25'!D5</f>
        <v>0</v>
      </c>
      <c r="G30" s="200" t="str">
        <f t="shared" si="0"/>
        <v>ปิดงบ</v>
      </c>
      <c r="H30" s="1"/>
      <c r="I30" s="1"/>
      <c r="J30" s="129"/>
    </row>
    <row r="31" spans="1:10" ht="23.25" customHeight="1">
      <c r="A31" s="197" t="s">
        <v>196</v>
      </c>
      <c r="B31" s="198"/>
      <c r="C31" s="198"/>
      <c r="D31" s="204"/>
      <c r="E31" s="14">
        <f>'1.2.26'!D4</f>
        <v>0</v>
      </c>
      <c r="F31" s="199">
        <f>'1.2.26'!D5</f>
        <v>0</v>
      </c>
      <c r="G31" s="200" t="str">
        <f t="shared" si="0"/>
        <v>ปิดงบ</v>
      </c>
      <c r="H31" s="1"/>
      <c r="I31" s="1"/>
      <c r="J31" s="129"/>
    </row>
    <row r="32" spans="1:10" ht="22.5" customHeight="1">
      <c r="A32" s="197" t="s">
        <v>197</v>
      </c>
      <c r="B32" s="198"/>
      <c r="C32" s="198"/>
      <c r="D32" s="204"/>
      <c r="E32" s="14">
        <f>'1.2.27'!D4</f>
        <v>0</v>
      </c>
      <c r="F32" s="199">
        <f>'1.2.27'!D5</f>
        <v>0</v>
      </c>
      <c r="G32" s="200" t="str">
        <f t="shared" si="0"/>
        <v>ปิดงบ</v>
      </c>
      <c r="H32" s="1"/>
      <c r="I32" s="1"/>
      <c r="J32" s="129"/>
    </row>
    <row r="33" spans="1:9" ht="22.5" customHeight="1">
      <c r="A33" s="289" t="s">
        <v>34</v>
      </c>
      <c r="B33" s="289"/>
      <c r="C33" s="289"/>
      <c r="D33" s="289"/>
      <c r="E33" s="289"/>
      <c r="F33" s="289"/>
      <c r="G33" s="289"/>
      <c r="H33" s="1"/>
      <c r="I33" s="1"/>
    </row>
    <row r="34" spans="1:9" ht="22.5" customHeight="1">
      <c r="A34" s="55"/>
      <c r="B34" s="55"/>
      <c r="C34" s="55"/>
      <c r="D34" s="145"/>
      <c r="E34" s="300" t="s">
        <v>43</v>
      </c>
      <c r="F34" s="300"/>
      <c r="G34" s="300"/>
      <c r="H34" s="1"/>
      <c r="I34" s="20"/>
    </row>
    <row r="35" ht="21">
      <c r="G35" s="1"/>
    </row>
  </sheetData>
  <sheetProtection/>
  <mergeCells count="4">
    <mergeCell ref="A33:G33"/>
    <mergeCell ref="E34:G34"/>
    <mergeCell ref="A1:G1"/>
    <mergeCell ref="A2:G2"/>
  </mergeCells>
  <hyperlinks>
    <hyperlink ref="E34:G34" location="สรุปงบประมาณตามลำดับ!A1" display="คลิกเพื่อกลับหน้าสรุปงบประมาณ"/>
    <hyperlink ref="A6:B6" location="'1.2.1'!A1" display="1.2.1"/>
    <hyperlink ref="A7:B7" location="'1.2.2'!A1" display="1.2.2"/>
    <hyperlink ref="A8:B8" location="'1.2.3'!A1" display="1.2.3"/>
    <hyperlink ref="A9:B9" location="'1.2.4'!A1" display="1.2.4"/>
    <hyperlink ref="A10:B10" location="'1.2.5'!A1" display="1.2.5"/>
    <hyperlink ref="A8" location="'1.2.1'!A1" display="1.2.1"/>
    <hyperlink ref="A10" location="'1.2.1'!A1" display="1.2.1"/>
    <hyperlink ref="A9" location="'1.2.2'!A1" display="1.2.2"/>
    <hyperlink ref="A11:B11" location="'1.2.6'!A1" display="1.2.6"/>
    <hyperlink ref="A12:B12" location="'1.2.7'!A1" display="1.2.7"/>
    <hyperlink ref="A13:B13" location="'1.2.8'!A1" display="1.2.8"/>
    <hyperlink ref="A14:B14" location="'1.2.9'!A1" display="1.2.9"/>
    <hyperlink ref="A15:B15" location="'1.2.10'!A1" display="1.2.10"/>
    <hyperlink ref="A16:B16" location="'1.2.11'!A1" display="1.2.11"/>
    <hyperlink ref="A17:B17" location="'1.2.12'!A1" display="1.2.12"/>
    <hyperlink ref="A19:B19" location="'1.2.14'!A1" display="1.2.14"/>
    <hyperlink ref="A20:B20" location="'1.2.15'!A1" display="1.2.15"/>
    <hyperlink ref="A21:B21" location="'1.2.16'!A1" display="1.2.16"/>
    <hyperlink ref="A22:B22" location="'1.2.17'!A1" display="1.2.17"/>
    <hyperlink ref="A24:B24" location="'1.2.19'!A1" display="1.2.19"/>
    <hyperlink ref="A25:B25" location="'1.2.20'!A1" display="1.2.20"/>
    <hyperlink ref="A27:B27" location="'1.2.22'!A1" display="1.2.22"/>
    <hyperlink ref="A23:B23" location="'1.2.18'!A1" display="1.2.18"/>
    <hyperlink ref="B18" location="'1.2.13'!A1" display="สอนเสริมเตรียมพร้อมสำหรับนักเรียนห้องเรียนพิเศษ MEP"/>
    <hyperlink ref="A26:B26" location="'1.2.21'!A1" display="1.2.21"/>
    <hyperlink ref="A28:B28" location="'1.2.23'!A1" display="1.2.23"/>
    <hyperlink ref="A29:B29" location="'1.2.24'!A1" display="1.2.24"/>
    <hyperlink ref="A30:B30" location="'1.2.25'!A1" display="1.2.25"/>
    <hyperlink ref="A31:B31" location="'1.2.26'!A1" display="1.2.26"/>
  </hyperlinks>
  <printOptions horizontalCentered="1"/>
  <pageMargins left="0.35433070866141736" right="0.1968503937007874" top="0.4330708661417323" bottom="0.13" header="0.31496062992125984" footer="0.13"/>
  <pageSetup fitToWidth="0" horizontalDpi="300" verticalDpi="300" orientation="landscape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1.140625" style="1" customWidth="1"/>
    <col min="6" max="16384" width="9.00390625" style="1" customWidth="1"/>
  </cols>
  <sheetData>
    <row r="1" spans="1:5" ht="21">
      <c r="A1" s="13" t="s">
        <v>6</v>
      </c>
      <c r="B1" s="21">
        <f>MEP!A5</f>
        <v>1.2</v>
      </c>
      <c r="C1" s="299" t="str">
        <f>MEP!B5</f>
        <v>ห้องเรียนพิเศษ Mini English Program (MEP)</v>
      </c>
      <c r="D1" s="299"/>
      <c r="E1" s="299"/>
    </row>
    <row r="2" spans="1:5" ht="21">
      <c r="A2" s="13" t="s">
        <v>5</v>
      </c>
      <c r="B2" s="13" t="str">
        <f>MEP!A6</f>
        <v>1.2.1</v>
      </c>
      <c r="C2" s="299" t="str">
        <f>MEP!B6</f>
        <v>งบกลาง</v>
      </c>
      <c r="D2" s="299"/>
      <c r="E2" s="299"/>
    </row>
    <row r="3" spans="3:5" ht="22.5" customHeight="1">
      <c r="C3" s="8" t="s">
        <v>7</v>
      </c>
      <c r="D3" s="12">
        <f>MEP!D6</f>
        <v>540000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540000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3" top="0.45" bottom="0.41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00CC"/>
  </sheetPr>
  <dimension ref="A1:E36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>
        <f>MP!A5</f>
        <v>1.1</v>
      </c>
      <c r="C1" s="295" t="str">
        <f>MP!B5</f>
        <v>ห้องเรียนพิเศษโปรแกรมพหุภาษา (MP)</v>
      </c>
      <c r="D1" s="295"/>
      <c r="E1" s="295"/>
    </row>
    <row r="2" spans="1:5" ht="21">
      <c r="A2" s="13" t="s">
        <v>5</v>
      </c>
      <c r="B2" s="13" t="str">
        <f>MP!A6</f>
        <v>1.1.1</v>
      </c>
      <c r="C2" s="296" t="str">
        <f>MP!B6</f>
        <v>งบกลางเพื่อพัฒนาพ้องเรียน MP</v>
      </c>
      <c r="D2" s="296"/>
      <c r="E2" s="296"/>
    </row>
    <row r="3" spans="3:5" ht="22.5" customHeight="1">
      <c r="C3" s="8" t="s">
        <v>7</v>
      </c>
      <c r="D3" s="12">
        <f>MP!D6</f>
        <v>480000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SUM(D9:D36)-SUM(E8:E36)</f>
        <v>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480000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ht="21">
      <c r="E8" s="66"/>
    </row>
    <row r="9" spans="1:5" ht="21">
      <c r="A9" s="7"/>
      <c r="B9" s="4"/>
      <c r="C9" s="5"/>
      <c r="D9" s="27"/>
      <c r="E9" s="66"/>
    </row>
    <row r="10" spans="1:5" ht="21">
      <c r="A10" s="7"/>
      <c r="B10" s="4"/>
      <c r="C10" s="5"/>
      <c r="D10" s="27"/>
      <c r="E10" s="66"/>
    </row>
    <row r="11" spans="1:5" ht="21">
      <c r="A11" s="7"/>
      <c r="B11" s="4"/>
      <c r="C11" s="5"/>
      <c r="D11" s="27"/>
      <c r="E11" s="66"/>
    </row>
    <row r="12" spans="1:5" ht="21">
      <c r="A12" s="7"/>
      <c r="B12" s="4"/>
      <c r="C12" s="5"/>
      <c r="D12" s="27"/>
      <c r="E12" s="66"/>
    </row>
    <row r="13" spans="1:5" ht="21">
      <c r="A13" s="7"/>
      <c r="B13" s="4"/>
      <c r="C13" s="5"/>
      <c r="D13" s="27"/>
      <c r="E13" s="66"/>
    </row>
    <row r="14" spans="1:5" ht="21">
      <c r="A14" s="7"/>
      <c r="B14" s="4"/>
      <c r="C14" s="5"/>
      <c r="D14" s="27"/>
      <c r="E14" s="66"/>
    </row>
    <row r="15" spans="1:5" ht="21">
      <c r="A15" s="7"/>
      <c r="B15" s="4"/>
      <c r="C15" s="5"/>
      <c r="D15" s="27"/>
      <c r="E15" s="66"/>
    </row>
    <row r="16" spans="1:5" ht="21">
      <c r="A16" s="7"/>
      <c r="B16" s="4"/>
      <c r="C16" s="5"/>
      <c r="D16" s="27"/>
      <c r="E16" s="66"/>
    </row>
    <row r="17" spans="1:5" ht="21">
      <c r="A17" s="7"/>
      <c r="B17" s="4"/>
      <c r="C17" s="5"/>
      <c r="D17" s="27"/>
      <c r="E17" s="66"/>
    </row>
    <row r="18" spans="1:5" ht="21">
      <c r="A18" s="7"/>
      <c r="B18" s="4"/>
      <c r="C18" s="5"/>
      <c r="D18" s="27"/>
      <c r="E18" s="66"/>
    </row>
    <row r="19" spans="1:5" ht="21">
      <c r="A19" s="7"/>
      <c r="B19" s="4"/>
      <c r="C19" s="5"/>
      <c r="D19" s="27"/>
      <c r="E19" s="66"/>
    </row>
    <row r="20" spans="1:5" ht="21">
      <c r="A20" s="7"/>
      <c r="B20" s="4"/>
      <c r="C20" s="5"/>
      <c r="D20" s="27"/>
      <c r="E20" s="66"/>
    </row>
    <row r="21" spans="1:5" ht="21">
      <c r="A21" s="7"/>
      <c r="B21" s="4"/>
      <c r="C21" s="5"/>
      <c r="D21" s="27"/>
      <c r="E21" s="66"/>
    </row>
    <row r="22" spans="1:5" ht="21">
      <c r="A22" s="7"/>
      <c r="B22" s="4"/>
      <c r="C22" s="5"/>
      <c r="D22" s="27"/>
      <c r="E22" s="66"/>
    </row>
    <row r="23" spans="1:5" ht="21">
      <c r="A23" s="7"/>
      <c r="B23" s="4"/>
      <c r="C23" s="5"/>
      <c r="D23" s="27"/>
      <c r="E23" s="66"/>
    </row>
    <row r="24" spans="1:5" ht="21">
      <c r="A24" s="7"/>
      <c r="B24" s="4"/>
      <c r="C24" s="5"/>
      <c r="D24" s="27"/>
      <c r="E24" s="66"/>
    </row>
    <row r="25" spans="1:5" ht="21">
      <c r="A25" s="7"/>
      <c r="B25" s="4"/>
      <c r="C25" s="5"/>
      <c r="D25" s="27"/>
      <c r="E25" s="66"/>
    </row>
    <row r="26" spans="1:5" ht="21">
      <c r="A26" s="7"/>
      <c r="B26" s="4"/>
      <c r="C26" s="5"/>
      <c r="D26" s="27"/>
      <c r="E26" s="66"/>
    </row>
    <row r="27" spans="1:5" ht="21">
      <c r="A27" s="7"/>
      <c r="B27" s="4"/>
      <c r="C27" s="5"/>
      <c r="D27" s="27"/>
      <c r="E27" s="66"/>
    </row>
    <row r="28" spans="1:5" ht="21">
      <c r="A28" s="7"/>
      <c r="B28" s="4"/>
      <c r="C28" s="5"/>
      <c r="D28" s="27"/>
      <c r="E28" s="66"/>
    </row>
    <row r="29" spans="1:5" ht="21">
      <c r="A29" s="7"/>
      <c r="B29" s="4"/>
      <c r="C29" s="5"/>
      <c r="D29" s="27"/>
      <c r="E29" s="66"/>
    </row>
    <row r="30" spans="1:5" ht="21">
      <c r="A30" s="7"/>
      <c r="B30" s="4"/>
      <c r="C30" s="5"/>
      <c r="D30" s="27"/>
      <c r="E30" s="66"/>
    </row>
    <row r="31" spans="1:5" ht="21">
      <c r="A31" s="7"/>
      <c r="B31" s="4"/>
      <c r="C31" s="5"/>
      <c r="D31" s="27"/>
      <c r="E31" s="66"/>
    </row>
    <row r="32" spans="1:5" ht="21">
      <c r="A32" s="7"/>
      <c r="B32" s="4"/>
      <c r="C32" s="5"/>
      <c r="D32" s="27"/>
      <c r="E32" s="66"/>
    </row>
    <row r="33" spans="1:5" ht="21">
      <c r="A33" s="7"/>
      <c r="B33" s="4"/>
      <c r="C33" s="5"/>
      <c r="D33" s="27"/>
      <c r="E33" s="66"/>
    </row>
    <row r="34" spans="1:5" ht="21">
      <c r="A34" s="7"/>
      <c r="B34" s="4"/>
      <c r="C34" s="5"/>
      <c r="D34" s="27"/>
      <c r="E34" s="66"/>
    </row>
    <row r="35" spans="1:5" ht="21">
      <c r="A35" s="7"/>
      <c r="B35" s="4"/>
      <c r="C35" s="5"/>
      <c r="D35" s="27"/>
      <c r="E35" s="66"/>
    </row>
    <row r="36" spans="1:5" ht="21">
      <c r="A36" s="7"/>
      <c r="B36" s="4"/>
      <c r="C36" s="5"/>
      <c r="D36" s="27"/>
      <c r="E36" s="66"/>
    </row>
  </sheetData>
  <sheetProtection/>
  <mergeCells count="4">
    <mergeCell ref="A5:B5"/>
    <mergeCell ref="C1:E1"/>
    <mergeCell ref="C2:E2"/>
    <mergeCell ref="A4:B4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28" top="0.45" bottom="0.41" header="0.31496062992125984" footer="0.31496062992125984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N42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7.8515625" style="3" customWidth="1"/>
    <col min="5" max="5" width="10.421875" style="1" customWidth="1"/>
    <col min="6" max="7" width="9.00390625" style="1" customWidth="1"/>
    <col min="8" max="8" width="13.421875" style="1" customWidth="1"/>
    <col min="9" max="9" width="11.421875" style="1" customWidth="1"/>
    <col min="10" max="10" width="12.8515625" style="1" customWidth="1"/>
    <col min="11" max="11" width="9.00390625" style="1" customWidth="1"/>
    <col min="12" max="12" width="11.00390625" style="1" bestFit="1" customWidth="1"/>
    <col min="13" max="13" width="9.140625" style="1" bestFit="1" customWidth="1"/>
    <col min="14" max="14" width="10.8515625" style="1" bestFit="1" customWidth="1"/>
    <col min="15" max="16384" width="9.00390625" style="1" customWidth="1"/>
  </cols>
  <sheetData>
    <row r="1" spans="1:5" ht="21">
      <c r="A1" s="13" t="s">
        <v>118</v>
      </c>
      <c r="B1" s="21">
        <f>MEP!A5</f>
        <v>1.2</v>
      </c>
      <c r="C1" s="299" t="str">
        <f>MEP!B5</f>
        <v>ห้องเรียนพิเศษ Mini English Program (MEP)</v>
      </c>
      <c r="D1" s="299"/>
      <c r="E1" s="299"/>
    </row>
    <row r="2" spans="1:5" ht="21">
      <c r="A2" s="13" t="s">
        <v>5</v>
      </c>
      <c r="B2" s="13" t="str">
        <f>MEP!A7</f>
        <v>1.2.2</v>
      </c>
      <c r="C2" s="299" t="str">
        <f>MEP!B7</f>
        <v>ค่าตอบแทนเงินเดือนครูต่างชาติ</v>
      </c>
      <c r="D2" s="299"/>
      <c r="E2" s="299"/>
    </row>
    <row r="3" spans="3:5" ht="22.5" customHeight="1">
      <c r="C3" s="8" t="s">
        <v>7</v>
      </c>
      <c r="D3" s="12">
        <f>MEP!D7+E10</f>
        <v>1536000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</f>
        <v>1536000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13" ht="21">
      <c r="A8" s="7"/>
      <c r="B8" s="4"/>
      <c r="C8" s="5" t="s">
        <v>254</v>
      </c>
      <c r="D8" s="26">
        <v>1536000</v>
      </c>
      <c r="E8" s="5"/>
      <c r="H8" s="26">
        <v>31760</v>
      </c>
      <c r="I8" s="1">
        <v>750</v>
      </c>
      <c r="J8" s="59">
        <f>H8+I8</f>
        <v>32510</v>
      </c>
      <c r="L8" s="1">
        <v>33030</v>
      </c>
      <c r="M8" s="1">
        <v>750</v>
      </c>
    </row>
    <row r="9" spans="1:13" ht="21">
      <c r="A9" s="7"/>
      <c r="B9" s="4"/>
      <c r="C9" s="5"/>
      <c r="D9" s="27"/>
      <c r="E9" s="5"/>
      <c r="H9" s="27">
        <v>30000</v>
      </c>
      <c r="I9" s="1">
        <v>750</v>
      </c>
      <c r="J9" s="59">
        <f>H9+I9</f>
        <v>30750</v>
      </c>
      <c r="L9" s="1">
        <v>31350</v>
      </c>
      <c r="M9" s="1">
        <v>750</v>
      </c>
    </row>
    <row r="10" spans="1:13" ht="21">
      <c r="A10" s="7"/>
      <c r="B10" s="4"/>
      <c r="C10" s="5"/>
      <c r="D10" s="27"/>
      <c r="E10" s="60"/>
      <c r="H10" s="27">
        <v>30000</v>
      </c>
      <c r="I10" s="1">
        <v>750</v>
      </c>
      <c r="J10" s="59">
        <f>H10+I10</f>
        <v>30750</v>
      </c>
      <c r="L10" s="1">
        <v>31200</v>
      </c>
      <c r="M10" s="1">
        <v>750</v>
      </c>
    </row>
    <row r="11" spans="1:12" ht="21">
      <c r="A11" s="7"/>
      <c r="B11" s="4"/>
      <c r="C11" s="5"/>
      <c r="D11" s="27"/>
      <c r="E11" s="5"/>
      <c r="H11" s="149">
        <v>30000</v>
      </c>
      <c r="J11" s="59">
        <f>H11+I11</f>
        <v>30000</v>
      </c>
      <c r="L11" s="1">
        <v>30000</v>
      </c>
    </row>
    <row r="12" spans="1:14" ht="21">
      <c r="A12" s="7"/>
      <c r="B12" s="4"/>
      <c r="C12" s="5"/>
      <c r="D12" s="27"/>
      <c r="E12" s="5"/>
      <c r="G12" s="2" t="s">
        <v>132</v>
      </c>
      <c r="H12" s="148">
        <f>SUM(H8:H11)</f>
        <v>121760</v>
      </c>
      <c r="I12" s="151">
        <f>SUM(I8:I11)</f>
        <v>2250</v>
      </c>
      <c r="J12" s="152">
        <f>SUM(H12:I12)</f>
        <v>124010</v>
      </c>
      <c r="K12" s="165" t="s">
        <v>140</v>
      </c>
      <c r="L12" s="166">
        <f>SUM(L8:L11)</f>
        <v>125580</v>
      </c>
      <c r="M12" s="166">
        <f>SUM(M8:M11)</f>
        <v>2250</v>
      </c>
      <c r="N12" s="172">
        <f>SUM(L12:M12)</f>
        <v>127830</v>
      </c>
    </row>
    <row r="13" spans="1:13" ht="21">
      <c r="A13" s="7"/>
      <c r="B13" s="4"/>
      <c r="C13" s="5"/>
      <c r="D13" s="27"/>
      <c r="E13" s="5"/>
      <c r="G13" s="2"/>
      <c r="H13" s="150">
        <v>31760</v>
      </c>
      <c r="I13" s="1">
        <v>375</v>
      </c>
      <c r="J13" s="59"/>
      <c r="L13" s="1">
        <v>33030</v>
      </c>
      <c r="M13" s="1">
        <v>750</v>
      </c>
    </row>
    <row r="14" spans="1:13" ht="21">
      <c r="A14" s="7"/>
      <c r="B14" s="4"/>
      <c r="C14" s="5"/>
      <c r="D14" s="27"/>
      <c r="E14" s="5"/>
      <c r="G14" s="2"/>
      <c r="H14" s="27">
        <v>30000</v>
      </c>
      <c r="I14" s="1">
        <v>375</v>
      </c>
      <c r="J14" s="59"/>
      <c r="L14" s="1">
        <v>31350</v>
      </c>
      <c r="M14" s="1">
        <v>750</v>
      </c>
    </row>
    <row r="15" spans="1:13" ht="21">
      <c r="A15" s="7"/>
      <c r="B15" s="4"/>
      <c r="C15" s="5"/>
      <c r="D15" s="27"/>
      <c r="E15" s="5"/>
      <c r="G15" s="2"/>
      <c r="H15" s="27">
        <v>30000</v>
      </c>
      <c r="I15" s="1">
        <v>375</v>
      </c>
      <c r="J15" s="59"/>
      <c r="L15" s="1">
        <v>31200</v>
      </c>
      <c r="M15" s="1">
        <v>750</v>
      </c>
    </row>
    <row r="16" spans="1:12" ht="21">
      <c r="A16" s="7"/>
      <c r="B16" s="4"/>
      <c r="C16" s="5"/>
      <c r="D16" s="27"/>
      <c r="E16" s="5"/>
      <c r="G16" s="2"/>
      <c r="H16" s="149">
        <v>30000</v>
      </c>
      <c r="J16" s="59"/>
      <c r="L16" s="1">
        <v>30000</v>
      </c>
    </row>
    <row r="17" spans="1:14" ht="21">
      <c r="A17" s="7"/>
      <c r="B17" s="4"/>
      <c r="C17" s="5"/>
      <c r="D17" s="27"/>
      <c r="E17" s="5"/>
      <c r="G17" s="2" t="s">
        <v>130</v>
      </c>
      <c r="H17" s="153">
        <f>SUM(H13:H16)</f>
        <v>121760</v>
      </c>
      <c r="I17" s="154">
        <f>SUM(I13:I16)</f>
        <v>1125</v>
      </c>
      <c r="J17" s="155">
        <f>SUM(H17:I17)</f>
        <v>122885</v>
      </c>
      <c r="K17" s="173" t="s">
        <v>141</v>
      </c>
      <c r="L17" s="171">
        <f>SUM(L13:L16)</f>
        <v>125580</v>
      </c>
      <c r="M17" s="171">
        <f>SUM(M13:M16)</f>
        <v>2250</v>
      </c>
      <c r="N17" s="171">
        <f>SUM(L17:M17)</f>
        <v>127830</v>
      </c>
    </row>
    <row r="18" spans="1:13" ht="21">
      <c r="A18" s="7"/>
      <c r="B18" s="4"/>
      <c r="C18" s="5"/>
      <c r="D18" s="27"/>
      <c r="E18" s="5"/>
      <c r="H18" s="5">
        <v>31760</v>
      </c>
      <c r="I18" s="5">
        <v>375</v>
      </c>
      <c r="J18" s="5"/>
      <c r="L18" s="1">
        <v>33030</v>
      </c>
      <c r="M18" s="1">
        <v>750</v>
      </c>
    </row>
    <row r="19" spans="1:13" ht="21">
      <c r="A19" s="7"/>
      <c r="B19" s="4"/>
      <c r="C19" s="5"/>
      <c r="D19" s="27"/>
      <c r="E19" s="5"/>
      <c r="H19" s="5">
        <v>30000</v>
      </c>
      <c r="I19" s="5">
        <v>375</v>
      </c>
      <c r="J19" s="5"/>
      <c r="L19" s="1">
        <v>31350</v>
      </c>
      <c r="M19" s="1">
        <v>750</v>
      </c>
    </row>
    <row r="20" spans="1:13" ht="21">
      <c r="A20" s="7"/>
      <c r="B20" s="4"/>
      <c r="C20" s="5"/>
      <c r="D20" s="27"/>
      <c r="E20" s="5"/>
      <c r="H20" s="5">
        <v>30000</v>
      </c>
      <c r="I20" s="5">
        <v>375</v>
      </c>
      <c r="J20" s="5"/>
      <c r="L20" s="1">
        <v>31200</v>
      </c>
      <c r="M20" s="1">
        <v>750</v>
      </c>
    </row>
    <row r="21" spans="1:12" ht="21">
      <c r="A21" s="7"/>
      <c r="B21" s="4"/>
      <c r="C21" s="5"/>
      <c r="D21" s="27"/>
      <c r="E21" s="5"/>
      <c r="H21" s="5">
        <v>30000</v>
      </c>
      <c r="I21" s="5"/>
      <c r="J21" s="5"/>
      <c r="L21" s="1">
        <v>30000</v>
      </c>
    </row>
    <row r="22" spans="1:14" ht="21">
      <c r="A22" s="7"/>
      <c r="B22" s="4"/>
      <c r="C22" s="5"/>
      <c r="D22" s="27"/>
      <c r="E22" s="5"/>
      <c r="G22" s="2" t="s">
        <v>131</v>
      </c>
      <c r="H22" s="250">
        <f>SUM(H18:H21)</f>
        <v>121760</v>
      </c>
      <c r="I22" s="164">
        <f>SUM(I18:I21)</f>
        <v>1125</v>
      </c>
      <c r="J22" s="163">
        <f>SUM(H22:I22)</f>
        <v>122885</v>
      </c>
      <c r="K22" s="229" t="s">
        <v>142</v>
      </c>
      <c r="L22" s="230">
        <f>SUM(L18:L21)</f>
        <v>125580</v>
      </c>
      <c r="M22" s="230">
        <f>SUM(M18:M21)</f>
        <v>2250</v>
      </c>
      <c r="N22" s="230">
        <f>SUM(L22:M22)</f>
        <v>127830</v>
      </c>
    </row>
    <row r="23" spans="1:10" ht="21">
      <c r="A23" s="7"/>
      <c r="B23" s="4"/>
      <c r="C23" s="5"/>
      <c r="D23" s="27"/>
      <c r="E23" s="5"/>
      <c r="H23" s="5">
        <v>33030</v>
      </c>
      <c r="I23" s="60">
        <v>375</v>
      </c>
      <c r="J23" s="60"/>
    </row>
    <row r="24" spans="1:10" ht="21">
      <c r="A24" s="7"/>
      <c r="B24" s="4"/>
      <c r="C24" s="5"/>
      <c r="D24" s="27"/>
      <c r="E24" s="5"/>
      <c r="H24" s="5">
        <v>31350</v>
      </c>
      <c r="I24" s="60">
        <v>375</v>
      </c>
      <c r="J24" s="60"/>
    </row>
    <row r="25" spans="1:10" ht="21">
      <c r="A25" s="7"/>
      <c r="B25" s="4"/>
      <c r="C25" s="5"/>
      <c r="D25" s="27"/>
      <c r="E25" s="5"/>
      <c r="H25" s="5">
        <v>31200</v>
      </c>
      <c r="I25" s="60">
        <v>375</v>
      </c>
      <c r="J25" s="60"/>
    </row>
    <row r="26" spans="1:10" ht="21">
      <c r="A26" s="7"/>
      <c r="B26" s="4"/>
      <c r="C26" s="5"/>
      <c r="D26" s="27"/>
      <c r="E26" s="5"/>
      <c r="H26" s="5">
        <v>30000</v>
      </c>
      <c r="I26" s="60"/>
      <c r="J26" s="60"/>
    </row>
    <row r="27" spans="1:14" ht="21">
      <c r="A27" s="7"/>
      <c r="B27" s="4"/>
      <c r="C27" s="5"/>
      <c r="D27" s="27"/>
      <c r="E27" s="5"/>
      <c r="G27" s="2" t="s">
        <v>136</v>
      </c>
      <c r="H27" s="159">
        <f>SUM(H23:H26)</f>
        <v>125580</v>
      </c>
      <c r="I27" s="159">
        <f>SUM(I23:I26)</f>
        <v>1125</v>
      </c>
      <c r="J27" s="159">
        <f>SUM(H27:I27)</f>
        <v>126705</v>
      </c>
      <c r="K27" s="179" t="s">
        <v>140</v>
      </c>
      <c r="L27" s="175">
        <f>SUM(L23:L26)</f>
        <v>0</v>
      </c>
      <c r="M27" s="175">
        <f>SUM(M23:M26)</f>
        <v>0</v>
      </c>
      <c r="N27" s="175">
        <f>SUM(L27:M27)</f>
        <v>0</v>
      </c>
    </row>
    <row r="28" spans="1:10" ht="21">
      <c r="A28" s="7"/>
      <c r="B28" s="4"/>
      <c r="C28" s="5"/>
      <c r="D28" s="27"/>
      <c r="E28" s="5"/>
      <c r="H28" s="60">
        <v>33030</v>
      </c>
      <c r="I28" s="1">
        <v>375</v>
      </c>
      <c r="J28" s="181"/>
    </row>
    <row r="29" spans="1:10" ht="21">
      <c r="A29" s="7"/>
      <c r="B29" s="4"/>
      <c r="C29" s="5"/>
      <c r="D29" s="27"/>
      <c r="E29" s="5"/>
      <c r="H29" s="60">
        <v>31350</v>
      </c>
      <c r="I29" s="1">
        <v>375</v>
      </c>
      <c r="J29" s="181"/>
    </row>
    <row r="30" spans="1:10" ht="21">
      <c r="A30" s="7"/>
      <c r="B30" s="4"/>
      <c r="C30" s="5"/>
      <c r="D30" s="27"/>
      <c r="E30" s="5"/>
      <c r="H30" s="60">
        <v>31200</v>
      </c>
      <c r="I30" s="1">
        <v>375</v>
      </c>
      <c r="J30" s="181"/>
    </row>
    <row r="31" spans="1:10" ht="21">
      <c r="A31" s="7"/>
      <c r="B31" s="4"/>
      <c r="C31" s="5"/>
      <c r="D31" s="27"/>
      <c r="E31" s="5"/>
      <c r="H31" s="60">
        <v>30000</v>
      </c>
      <c r="J31" s="181"/>
    </row>
    <row r="32" spans="1:14" ht="21">
      <c r="A32" s="7"/>
      <c r="B32" s="4"/>
      <c r="C32" s="5"/>
      <c r="D32" s="27"/>
      <c r="E32" s="5"/>
      <c r="G32" s="2" t="s">
        <v>137</v>
      </c>
      <c r="H32" s="211">
        <f>SUM(H28:H31)</f>
        <v>125580</v>
      </c>
      <c r="I32" s="211">
        <f>SUM(I28:I31)</f>
        <v>1125</v>
      </c>
      <c r="J32" s="211">
        <f>SUM(H32:I32)</f>
        <v>126705</v>
      </c>
      <c r="K32" s="212" t="s">
        <v>141</v>
      </c>
      <c r="L32" s="176">
        <f>SUM(L28:L31)</f>
        <v>0</v>
      </c>
      <c r="M32" s="176">
        <f>SUM(M28:M31)</f>
        <v>0</v>
      </c>
      <c r="N32" s="176">
        <f>SUM(L32:M32)</f>
        <v>0</v>
      </c>
    </row>
    <row r="33" spans="1:10" ht="21">
      <c r="A33" s="7"/>
      <c r="B33" s="4"/>
      <c r="C33" s="5"/>
      <c r="D33" s="27"/>
      <c r="E33" s="5"/>
      <c r="H33" s="181">
        <v>33030</v>
      </c>
      <c r="I33" s="181">
        <v>375</v>
      </c>
      <c r="J33" s="181"/>
    </row>
    <row r="34" spans="1:10" ht="21">
      <c r="A34" s="7"/>
      <c r="B34" s="4"/>
      <c r="C34" s="5"/>
      <c r="D34" s="27"/>
      <c r="E34" s="5"/>
      <c r="H34" s="181">
        <v>31350</v>
      </c>
      <c r="I34" s="181">
        <v>375</v>
      </c>
      <c r="J34" s="181"/>
    </row>
    <row r="35" spans="1:10" ht="21">
      <c r="A35" s="7"/>
      <c r="B35" s="4"/>
      <c r="C35" s="5"/>
      <c r="D35" s="27"/>
      <c r="E35" s="5"/>
      <c r="H35" s="181">
        <v>31200</v>
      </c>
      <c r="I35" s="181">
        <v>375</v>
      </c>
      <c r="J35" s="181"/>
    </row>
    <row r="36" spans="1:10" ht="21">
      <c r="A36" s="7"/>
      <c r="B36" s="4"/>
      <c r="C36" s="5"/>
      <c r="D36" s="27"/>
      <c r="E36" s="5"/>
      <c r="H36" s="5">
        <v>30000</v>
      </c>
      <c r="I36" s="5"/>
      <c r="J36" s="5"/>
    </row>
    <row r="37" spans="7:14" ht="21">
      <c r="G37" s="2" t="s">
        <v>138</v>
      </c>
      <c r="H37" s="214">
        <f>SUM(H33:H36)</f>
        <v>125580</v>
      </c>
      <c r="I37" s="214">
        <f>SUM(I33:I36)</f>
        <v>1125</v>
      </c>
      <c r="J37" s="214">
        <f>SUM(H37:I37)</f>
        <v>126705</v>
      </c>
      <c r="K37" s="213" t="s">
        <v>142</v>
      </c>
      <c r="L37" s="154">
        <f>SUM(L33:L35)</f>
        <v>0</v>
      </c>
      <c r="M37" s="154">
        <f>SUM(M33:M35)</f>
        <v>0</v>
      </c>
      <c r="N37" s="154">
        <f>SUM(L37:M37)</f>
        <v>0</v>
      </c>
    </row>
    <row r="38" spans="8:10" ht="21">
      <c r="H38" s="5">
        <v>33030</v>
      </c>
      <c r="I38" s="5">
        <v>375</v>
      </c>
      <c r="J38" s="5"/>
    </row>
    <row r="39" spans="8:10" ht="21">
      <c r="H39" s="5">
        <v>31350</v>
      </c>
      <c r="I39" s="5">
        <v>375</v>
      </c>
      <c r="J39" s="5"/>
    </row>
    <row r="40" spans="8:14" ht="21">
      <c r="H40" s="5">
        <v>31200</v>
      </c>
      <c r="I40" s="5">
        <v>375</v>
      </c>
      <c r="J40" s="5"/>
      <c r="N40" s="1">
        <f>SUM(L40:M40)</f>
        <v>0</v>
      </c>
    </row>
    <row r="41" spans="8:10" ht="21">
      <c r="H41" s="5">
        <v>30000</v>
      </c>
      <c r="I41" s="5"/>
      <c r="J41" s="5"/>
    </row>
    <row r="42" spans="7:10" ht="21">
      <c r="G42" s="3" t="s">
        <v>176</v>
      </c>
      <c r="H42" s="216">
        <f>SUM(H38:H41)</f>
        <v>125580</v>
      </c>
      <c r="I42" s="216">
        <f>SUM(I38:I41)</f>
        <v>1125</v>
      </c>
      <c r="J42" s="216">
        <f>SUM(H42:I42)</f>
        <v>126705</v>
      </c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65" t="s">
        <v>6</v>
      </c>
      <c r="B1" s="21">
        <f>MEP!A5</f>
        <v>1.2</v>
      </c>
      <c r="C1" s="299" t="str">
        <f>MEP!B5</f>
        <v>ห้องเรียนพิเศษ Mini English Program (MEP)</v>
      </c>
      <c r="D1" s="299"/>
      <c r="E1" s="299"/>
    </row>
    <row r="2" spans="1:5" ht="21">
      <c r="A2" s="65" t="s">
        <v>5</v>
      </c>
      <c r="B2" s="44" t="str">
        <f>MEP!A8</f>
        <v>1.2.3</v>
      </c>
      <c r="C2" s="299" t="str">
        <f>MEP!B8</f>
        <v>กองทุนพัฒนาห้องเรียนพิเศษ</v>
      </c>
      <c r="D2" s="299"/>
      <c r="E2" s="299"/>
    </row>
    <row r="3" spans="3:5" ht="22.5" customHeight="1">
      <c r="C3" s="8" t="s">
        <v>7</v>
      </c>
      <c r="D3" s="12">
        <f>MEP!D8</f>
        <v>540000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540000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65" t="s">
        <v>6</v>
      </c>
      <c r="B1" s="21">
        <f>MEP!A5</f>
        <v>1.2</v>
      </c>
      <c r="C1" s="299" t="str">
        <f>MEP!B5</f>
        <v>ห้องเรียนพิเศษ Mini English Program (MEP)</v>
      </c>
      <c r="D1" s="299"/>
      <c r="E1" s="299"/>
    </row>
    <row r="2" spans="1:5" ht="21">
      <c r="A2" s="65" t="s">
        <v>5</v>
      </c>
      <c r="B2" s="44" t="str">
        <f>MEP!A9</f>
        <v>1.2.4</v>
      </c>
      <c r="C2" s="299" t="str">
        <f>MEP!B9</f>
        <v>พัฒนาและปรับปรุงห้องเรียนพิเศษ MEP</v>
      </c>
      <c r="D2" s="299"/>
      <c r="E2" s="299"/>
    </row>
    <row r="3" spans="3:5" ht="22.5" customHeight="1">
      <c r="C3" s="8" t="s">
        <v>7</v>
      </c>
      <c r="D3" s="12">
        <f>MEP!D9</f>
        <v>220000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</f>
        <v>94490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125510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242">
        <v>23994</v>
      </c>
      <c r="B8" s="4"/>
      <c r="C8" s="5" t="s">
        <v>339</v>
      </c>
      <c r="D8" s="27">
        <v>21990</v>
      </c>
      <c r="E8" s="5"/>
    </row>
    <row r="9" spans="1:5" ht="21">
      <c r="A9" s="242"/>
      <c r="B9" s="4"/>
      <c r="C9" s="5" t="s">
        <v>340</v>
      </c>
      <c r="D9" s="27">
        <v>20000</v>
      </c>
      <c r="E9" s="5"/>
    </row>
    <row r="10" spans="1:5" ht="21">
      <c r="A10" s="242"/>
      <c r="B10" s="4"/>
      <c r="C10" s="5" t="s">
        <v>341</v>
      </c>
      <c r="D10" s="26">
        <v>18900</v>
      </c>
      <c r="E10" s="5"/>
    </row>
    <row r="11" spans="1:5" ht="21">
      <c r="A11" s="242"/>
      <c r="B11" s="4"/>
      <c r="C11" s="5" t="s">
        <v>342</v>
      </c>
      <c r="D11" s="27">
        <v>1000</v>
      </c>
      <c r="E11" s="5"/>
    </row>
    <row r="12" spans="1:5" ht="21">
      <c r="A12" s="242"/>
      <c r="B12" s="4"/>
      <c r="C12" s="5" t="s">
        <v>343</v>
      </c>
      <c r="D12" s="27">
        <v>5900</v>
      </c>
      <c r="E12" s="5"/>
    </row>
    <row r="13" spans="1:5" ht="21">
      <c r="A13" s="242"/>
      <c r="B13" s="4"/>
      <c r="C13" s="5" t="s">
        <v>344</v>
      </c>
      <c r="D13" s="27">
        <v>4000</v>
      </c>
      <c r="E13" s="5"/>
    </row>
    <row r="14" spans="1:5" ht="21">
      <c r="A14" s="7"/>
      <c r="B14" s="4"/>
      <c r="C14" s="5" t="s">
        <v>345</v>
      </c>
      <c r="D14" s="27">
        <v>3000</v>
      </c>
      <c r="E14" s="5"/>
    </row>
    <row r="15" spans="1:5" ht="21">
      <c r="A15" s="7"/>
      <c r="B15" s="4"/>
      <c r="C15" s="5" t="s">
        <v>346</v>
      </c>
      <c r="D15" s="27">
        <v>15000</v>
      </c>
      <c r="E15" s="5"/>
    </row>
    <row r="16" spans="1:5" ht="21">
      <c r="A16" s="7"/>
      <c r="B16" s="4"/>
      <c r="C16" s="5" t="s">
        <v>338</v>
      </c>
      <c r="D16" s="27">
        <v>4700</v>
      </c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299" t="str">
        <f>MEP!B5</f>
        <v>ห้องเรียนพิเศษ Mini English Program (MEP)</v>
      </c>
      <c r="D1" s="299"/>
      <c r="E1" s="299"/>
    </row>
    <row r="2" spans="1:5" ht="21">
      <c r="A2" s="65" t="s">
        <v>5</v>
      </c>
      <c r="B2" s="65" t="str">
        <f>MEP!A10</f>
        <v>1.2.5</v>
      </c>
      <c r="C2" s="299" t="str">
        <f>MEP!B10</f>
        <v>งานประชาสัมพันธ์โครงการ</v>
      </c>
      <c r="D2" s="299"/>
      <c r="E2" s="299"/>
    </row>
    <row r="3" spans="3:5" ht="22.5" customHeight="1">
      <c r="C3" s="8" t="s">
        <v>7</v>
      </c>
      <c r="D3" s="12">
        <f>MEP!D10</f>
        <v>64000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</f>
        <v>17250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46750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24098</v>
      </c>
      <c r="B8" s="4"/>
      <c r="C8" s="5" t="s">
        <v>392</v>
      </c>
      <c r="D8" s="26">
        <v>10000</v>
      </c>
      <c r="E8" s="5"/>
    </row>
    <row r="9" spans="1:5" ht="21">
      <c r="A9" s="7">
        <v>24120</v>
      </c>
      <c r="B9" s="4"/>
      <c r="C9" s="5" t="s">
        <v>409</v>
      </c>
      <c r="D9" s="27">
        <v>7250</v>
      </c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65" t="s">
        <v>6</v>
      </c>
      <c r="B1" s="21">
        <f>MEP!A5</f>
        <v>1.2</v>
      </c>
      <c r="C1" s="299" t="str">
        <f>MEP!B5</f>
        <v>ห้องเรียนพิเศษ Mini English Program (MEP)</v>
      </c>
      <c r="D1" s="299"/>
      <c r="E1" s="299"/>
    </row>
    <row r="2" spans="1:5" ht="21">
      <c r="A2" s="65" t="s">
        <v>5</v>
      </c>
      <c r="B2" s="65" t="str">
        <f>MEP!A11</f>
        <v>1.2.6</v>
      </c>
      <c r="C2" s="299" t="str">
        <f>MEP!B11</f>
        <v>พัฒนาครูและนักเรียนโครงการห้องเรียนพิเศษ MEP</v>
      </c>
      <c r="D2" s="299"/>
      <c r="E2" s="299"/>
    </row>
    <row r="3" spans="3:5" ht="22.5" customHeight="1">
      <c r="C3" s="8" t="s">
        <v>7</v>
      </c>
      <c r="D3" s="12">
        <f>MEP!D11</f>
        <v>150000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150000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299" t="str">
        <f>MEP!B5</f>
        <v>ห้องเรียนพิเศษ Mini English Program (MEP)</v>
      </c>
      <c r="D1" s="299"/>
      <c r="E1" s="299"/>
    </row>
    <row r="2" spans="1:5" ht="21">
      <c r="A2" s="75" t="s">
        <v>5</v>
      </c>
      <c r="B2" s="75" t="str">
        <f>MEP!A12</f>
        <v>1.2.7</v>
      </c>
      <c r="C2" s="299" t="str">
        <f>MEP!B12</f>
        <v>จัดซื้อ ซ่อมแซมครุภัณฑ์ วัสดุ เครื่องใช้สำนักงาน</v>
      </c>
      <c r="D2" s="299"/>
      <c r="E2" s="299"/>
    </row>
    <row r="3" spans="3:5" ht="22.5" customHeight="1">
      <c r="C3" s="8" t="s">
        <v>7</v>
      </c>
      <c r="D3" s="12">
        <f>MEP!D12</f>
        <v>38000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</f>
        <v>36669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1331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23943</v>
      </c>
      <c r="B8" s="4"/>
      <c r="C8" s="5" t="s">
        <v>312</v>
      </c>
      <c r="D8" s="26">
        <v>21196</v>
      </c>
      <c r="E8" s="5"/>
    </row>
    <row r="9" spans="1:5" ht="21">
      <c r="A9" s="7">
        <v>24089</v>
      </c>
      <c r="B9" s="4"/>
      <c r="C9" s="5" t="s">
        <v>391</v>
      </c>
      <c r="D9" s="27">
        <v>15473</v>
      </c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8" sqref="A8:D8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299" t="str">
        <f>MEP!B5</f>
        <v>ห้องเรียนพิเศษ Mini English Program (MEP)</v>
      </c>
      <c r="D1" s="299"/>
      <c r="E1" s="299"/>
    </row>
    <row r="2" spans="1:5" ht="21">
      <c r="A2" s="75" t="s">
        <v>5</v>
      </c>
      <c r="B2" s="75" t="str">
        <f>MEP!A13</f>
        <v>1.2.8</v>
      </c>
      <c r="C2" s="299" t="str">
        <f>MEP!B13</f>
        <v>นำเสนอผลงานห้องเรียนพิเศษ MEP</v>
      </c>
      <c r="D2" s="299"/>
      <c r="E2" s="299"/>
    </row>
    <row r="3" spans="3:5" ht="22.5" customHeight="1">
      <c r="C3" s="8" t="s">
        <v>7</v>
      </c>
      <c r="D3" s="12">
        <f>MEP!D13</f>
        <v>90000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90000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299" t="str">
        <f>MEP!B5</f>
        <v>ห้องเรียนพิเศษ Mini English Program (MEP)</v>
      </c>
      <c r="D1" s="299"/>
      <c r="E1" s="299"/>
    </row>
    <row r="2" spans="1:5" ht="21">
      <c r="A2" s="75" t="s">
        <v>5</v>
      </c>
      <c r="B2" s="75" t="str">
        <f>MEP!A14</f>
        <v>1.2.9</v>
      </c>
      <c r="C2" s="299" t="str">
        <f>MEP!B14</f>
        <v>สอนเสริมยกระดับผลสัมฤทธิ์เพื่อการทดสอบทางการศึกษาระดับชาติขั้นพื้นฐาน (O-NET)</v>
      </c>
      <c r="D2" s="299"/>
      <c r="E2" s="299"/>
    </row>
    <row r="3" spans="3:5" ht="22.5" customHeight="1">
      <c r="C3" s="8" t="s">
        <v>7</v>
      </c>
      <c r="D3" s="12">
        <f>MEP!D14</f>
        <v>70000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70000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97"/>
      <c r="B8" s="4"/>
      <c r="C8" s="5"/>
      <c r="D8" s="142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1.851562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299" t="str">
        <f>MEP!B5</f>
        <v>ห้องเรียนพิเศษ Mini English Program (MEP)</v>
      </c>
      <c r="D1" s="299"/>
      <c r="E1" s="299"/>
    </row>
    <row r="2" spans="1:5" ht="21">
      <c r="A2" s="75" t="s">
        <v>5</v>
      </c>
      <c r="B2" s="75" t="str">
        <f>MEP!A15</f>
        <v>1.2.10</v>
      </c>
      <c r="C2" s="299" t="str">
        <f>MEP!B15</f>
        <v>ค่ายวิชาการแหล่งเรียนรู้ภายในประเทศ</v>
      </c>
      <c r="D2" s="299"/>
      <c r="E2" s="299"/>
    </row>
    <row r="3" spans="3:5" ht="22.5" customHeight="1">
      <c r="C3" s="8" t="s">
        <v>7</v>
      </c>
      <c r="D3" s="12">
        <f>MEP!D15</f>
        <v>764000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</f>
        <v>485720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278280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101">
        <v>24036</v>
      </c>
      <c r="B8" s="102"/>
      <c r="C8" s="103" t="s">
        <v>352</v>
      </c>
      <c r="D8" s="143"/>
      <c r="E8" s="5"/>
    </row>
    <row r="9" spans="1:5" ht="21">
      <c r="A9" s="7"/>
      <c r="B9" s="4"/>
      <c r="C9" s="5" t="s">
        <v>291</v>
      </c>
      <c r="D9" s="27">
        <v>92800</v>
      </c>
      <c r="E9" s="302">
        <f>D9+D10+D11</f>
        <v>104980</v>
      </c>
    </row>
    <row r="10" spans="1:5" ht="21">
      <c r="A10" s="7"/>
      <c r="B10" s="4"/>
      <c r="C10" s="5" t="s">
        <v>353</v>
      </c>
      <c r="D10" s="27">
        <v>9280</v>
      </c>
      <c r="E10" s="303"/>
    </row>
    <row r="11" spans="1:5" ht="21">
      <c r="A11" s="7"/>
      <c r="B11" s="4"/>
      <c r="C11" s="5" t="s">
        <v>298</v>
      </c>
      <c r="D11" s="27">
        <v>2900</v>
      </c>
      <c r="E11" s="304"/>
    </row>
    <row r="12" spans="1:5" ht="21">
      <c r="A12" s="7"/>
      <c r="B12" s="4"/>
      <c r="D12" s="27"/>
      <c r="E12" s="5"/>
    </row>
    <row r="13" spans="1:5" ht="21">
      <c r="A13" s="7">
        <v>24061</v>
      </c>
      <c r="B13" s="4"/>
      <c r="C13" s="5" t="s">
        <v>291</v>
      </c>
      <c r="D13" s="27">
        <v>249000</v>
      </c>
      <c r="E13" s="302">
        <f>D13+D14+D15+D16+D17+D18</f>
        <v>380740</v>
      </c>
    </row>
    <row r="14" spans="1:5" ht="21">
      <c r="A14" s="7"/>
      <c r="B14" s="4"/>
      <c r="C14" s="5" t="s">
        <v>294</v>
      </c>
      <c r="D14" s="27">
        <v>2880</v>
      </c>
      <c r="E14" s="303"/>
    </row>
    <row r="15" spans="1:5" ht="21">
      <c r="A15" s="7"/>
      <c r="B15" s="4"/>
      <c r="C15" s="5" t="s">
        <v>295</v>
      </c>
      <c r="D15" s="27">
        <v>26560</v>
      </c>
      <c r="E15" s="303"/>
    </row>
    <row r="16" spans="1:5" ht="21">
      <c r="A16" s="7"/>
      <c r="B16" s="4"/>
      <c r="C16" s="5" t="s">
        <v>292</v>
      </c>
      <c r="D16" s="27">
        <v>5600</v>
      </c>
      <c r="E16" s="303"/>
    </row>
    <row r="17" spans="1:5" ht="21">
      <c r="A17" s="7"/>
      <c r="B17" s="4"/>
      <c r="C17" s="5" t="s">
        <v>355</v>
      </c>
      <c r="D17" s="27">
        <v>88000</v>
      </c>
      <c r="E17" s="303"/>
    </row>
    <row r="18" spans="1:5" ht="21">
      <c r="A18" s="7"/>
      <c r="B18" s="4"/>
      <c r="C18" s="5" t="s">
        <v>361</v>
      </c>
      <c r="D18" s="27">
        <v>8700</v>
      </c>
      <c r="E18" s="304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6">
    <mergeCell ref="C1:E1"/>
    <mergeCell ref="C2:E2"/>
    <mergeCell ref="A4:B4"/>
    <mergeCell ref="A5:B5"/>
    <mergeCell ref="E13:E18"/>
    <mergeCell ref="E9:E11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299" t="str">
        <f>MEP!B5</f>
        <v>ห้องเรียนพิเศษ Mini English Program (MEP)</v>
      </c>
      <c r="D1" s="299"/>
      <c r="E1" s="299"/>
    </row>
    <row r="2" spans="1:5" ht="21">
      <c r="A2" s="75" t="s">
        <v>5</v>
      </c>
      <c r="B2" s="75" t="str">
        <f>MEP!A16</f>
        <v>1.2.11</v>
      </c>
      <c r="C2" s="299" t="str">
        <f>MEP!B16</f>
        <v>มหกรรมวิชาการ EP/MEP Open House เขตภาคเหนือปีการศึกษา 2565</v>
      </c>
      <c r="D2" s="299"/>
      <c r="E2" s="299"/>
    </row>
    <row r="3" spans="3:5" ht="22.5" customHeight="1">
      <c r="C3" s="8" t="s">
        <v>7</v>
      </c>
      <c r="D3" s="12">
        <f>MEP!D16</f>
        <v>270000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</f>
        <v>96220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173780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101">
        <v>23970</v>
      </c>
      <c r="B8" s="102"/>
      <c r="C8" s="103" t="s">
        <v>328</v>
      </c>
      <c r="D8" s="143">
        <v>96220</v>
      </c>
      <c r="E8" s="174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00CC"/>
  </sheetPr>
  <dimension ref="A1:K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6.140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>
        <f>MP!A5</f>
        <v>1.1</v>
      </c>
      <c r="C1" s="295" t="str">
        <f>MP!B5</f>
        <v>ห้องเรียนพิเศษโปรแกรมพหุภาษา (MP)</v>
      </c>
      <c r="D1" s="295"/>
      <c r="E1" s="295"/>
    </row>
    <row r="2" spans="1:5" ht="21">
      <c r="A2" s="13" t="s">
        <v>5</v>
      </c>
      <c r="B2" s="13" t="str">
        <f>MP!A7</f>
        <v>1.1.2</v>
      </c>
      <c r="C2" s="296" t="str">
        <f>MP!B7</f>
        <v>กองทุนพัฒนา</v>
      </c>
      <c r="D2" s="296"/>
      <c r="E2" s="296"/>
    </row>
    <row r="3" spans="3:5" ht="22.5" customHeight="1">
      <c r="C3" s="8" t="s">
        <v>7</v>
      </c>
      <c r="D3" s="32">
        <f>MP!D7</f>
        <v>480000</v>
      </c>
      <c r="E3" s="29" t="s">
        <v>10</v>
      </c>
    </row>
    <row r="4" spans="1:5" ht="22.5" customHeight="1">
      <c r="A4" s="297" t="s">
        <v>35</v>
      </c>
      <c r="B4" s="298"/>
      <c r="C4" s="8" t="s">
        <v>8</v>
      </c>
      <c r="D4" s="33">
        <f>SUM(D8:D36)</f>
        <v>0</v>
      </c>
      <c r="E4" s="30" t="s">
        <v>10</v>
      </c>
    </row>
    <row r="5" spans="1:5" ht="22.5" customHeight="1">
      <c r="A5" s="293" t="s">
        <v>33</v>
      </c>
      <c r="B5" s="294"/>
      <c r="C5" s="8" t="s">
        <v>9</v>
      </c>
      <c r="D5" s="34">
        <f>D3-D4</f>
        <v>480000</v>
      </c>
      <c r="E5" s="31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11" ht="23.25">
      <c r="A13" s="7"/>
      <c r="B13" s="4"/>
      <c r="C13" s="5"/>
      <c r="D13" s="27"/>
      <c r="E13" s="5"/>
      <c r="K13" s="53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A5:B5"/>
    <mergeCell ref="C1:E1"/>
    <mergeCell ref="C2:E2"/>
    <mergeCell ref="A4:B4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299" t="str">
        <f>MEP!B5</f>
        <v>ห้องเรียนพิเศษ Mini English Program (MEP)</v>
      </c>
      <c r="D1" s="299"/>
      <c r="E1" s="299"/>
    </row>
    <row r="2" spans="1:5" ht="21">
      <c r="A2" s="75" t="s">
        <v>5</v>
      </c>
      <c r="B2" s="75" t="str">
        <f>MEP!A17</f>
        <v>1.2.12</v>
      </c>
      <c r="C2" s="299" t="str">
        <f>MEP!B17</f>
        <v>สอนเสริมความรู้สำหรับนักเรียนห้องเรียนพิเศษ MEP</v>
      </c>
      <c r="D2" s="299"/>
      <c r="E2" s="299"/>
    </row>
    <row r="3" spans="3:5" ht="22.5" customHeight="1">
      <c r="C3" s="8" t="s">
        <v>7</v>
      </c>
      <c r="D3" s="12">
        <f>MEP!D17</f>
        <v>216000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216000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299" t="str">
        <f>MEP!B5</f>
        <v>ห้องเรียนพิเศษ Mini English Program (MEP)</v>
      </c>
      <c r="D1" s="299"/>
      <c r="E1" s="299"/>
    </row>
    <row r="2" spans="1:5" ht="21">
      <c r="A2" s="75" t="s">
        <v>5</v>
      </c>
      <c r="B2" s="75" t="str">
        <f>MEP!A18</f>
        <v>1.2.13</v>
      </c>
      <c r="C2" s="299" t="str">
        <f>MEP!B18</f>
        <v>ทดสอบภาษาอังกฤษและพัฒนาความรู้ภาษาอังกฤษรูปแบบออนไลน์</v>
      </c>
      <c r="D2" s="299"/>
      <c r="E2" s="299"/>
    </row>
    <row r="3" spans="3:5" ht="22.5" customHeight="1">
      <c r="C3" s="8" t="s">
        <v>7</v>
      </c>
      <c r="D3" s="12">
        <f>MEP!D18</f>
        <v>105000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</f>
        <v>31450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73550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23963</v>
      </c>
      <c r="B8" s="4"/>
      <c r="C8" s="5" t="s">
        <v>324</v>
      </c>
      <c r="D8" s="26">
        <v>7900</v>
      </c>
      <c r="E8" s="5"/>
    </row>
    <row r="9" spans="1:5" ht="21">
      <c r="A9" s="7">
        <v>24078</v>
      </c>
      <c r="B9" s="4"/>
      <c r="C9" s="5" t="s">
        <v>385</v>
      </c>
      <c r="D9" s="27">
        <v>23550</v>
      </c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299" t="str">
        <f>MEP!B5</f>
        <v>ห้องเรียนพิเศษ Mini English Program (MEP)</v>
      </c>
      <c r="D1" s="299"/>
      <c r="E1" s="299"/>
    </row>
    <row r="2" spans="1:5" ht="21">
      <c r="A2" s="75" t="s">
        <v>5</v>
      </c>
      <c r="B2" s="75" t="str">
        <f>MEP!A19</f>
        <v>1.2.14</v>
      </c>
      <c r="C2" s="299" t="str">
        <f>MEP!B19</f>
        <v>ค่ายพัฒนาทักษะการเรียนรู้ ในศตวรรษที่ 21 ด้วย STEM Education</v>
      </c>
      <c r="D2" s="299"/>
      <c r="E2" s="299"/>
    </row>
    <row r="3" spans="3:5" ht="22.5" customHeight="1">
      <c r="C3" s="8" t="s">
        <v>7</v>
      </c>
      <c r="D3" s="12">
        <f>MEP!D19</f>
        <v>10000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10000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299" t="str">
        <f>MEP!B5</f>
        <v>ห้องเรียนพิเศษ Mini English Program (MEP)</v>
      </c>
      <c r="D1" s="299"/>
      <c r="E1" s="299"/>
    </row>
    <row r="2" spans="1:5" ht="21">
      <c r="A2" s="75" t="s">
        <v>5</v>
      </c>
      <c r="B2" s="75" t="str">
        <f>MEP!A20</f>
        <v>1.2.15</v>
      </c>
      <c r="C2" s="299" t="str">
        <f>MEP!B20</f>
        <v>โครงการฝึกอบรมเชิงปฏิบัติการการใช้โปรแกรม Geogebra เบื้องต้น</v>
      </c>
      <c r="D2" s="299"/>
      <c r="E2" s="299"/>
    </row>
    <row r="3" spans="3:5" ht="22.5" customHeight="1">
      <c r="C3" s="8" t="s">
        <v>7</v>
      </c>
      <c r="D3" s="12">
        <f>MEP!D20</f>
        <v>16000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16000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299" t="str">
        <f>MEP!B5</f>
        <v>ห้องเรียนพิเศษ Mini English Program (MEP)</v>
      </c>
      <c r="D1" s="299"/>
      <c r="E1" s="299"/>
    </row>
    <row r="2" spans="1:5" ht="21">
      <c r="A2" s="75" t="s">
        <v>5</v>
      </c>
      <c r="B2" s="75" t="str">
        <f>MEP!A7</f>
        <v>1.2.2</v>
      </c>
      <c r="C2" s="299" t="str">
        <f>MEP!B21</f>
        <v>ค่ายเสริมความรู้ทักษะการใช้ ICT ด้านการออกแบบกราฟฟิกและการนำเสนอ</v>
      </c>
      <c r="D2" s="299"/>
      <c r="E2" s="299"/>
    </row>
    <row r="3" spans="3:5" ht="22.5" customHeight="1">
      <c r="C3" s="8" t="s">
        <v>7</v>
      </c>
      <c r="D3" s="12">
        <f>MEP!D21</f>
        <v>8000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8000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299" t="str">
        <f>MEP!B5</f>
        <v>ห้องเรียนพิเศษ Mini English Program (MEP)</v>
      </c>
      <c r="D1" s="299"/>
      <c r="E1" s="299"/>
    </row>
    <row r="2" spans="1:5" ht="21">
      <c r="A2" s="75" t="s">
        <v>5</v>
      </c>
      <c r="B2" s="75" t="str">
        <f>MEP!A22</f>
        <v>1.2.17</v>
      </c>
      <c r="C2" s="299" t="str">
        <f>MEP!B22</f>
        <v>ค่ายคอมพิวเตอร์และเทคโนโลยี</v>
      </c>
      <c r="D2" s="299"/>
      <c r="E2" s="299"/>
    </row>
    <row r="3" spans="3:5" ht="22.5" customHeight="1">
      <c r="C3" s="8" t="s">
        <v>7</v>
      </c>
      <c r="D3" s="12">
        <f>MEP!D22</f>
        <v>18000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</f>
        <v>18508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-508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23965</v>
      </c>
      <c r="B8" s="4"/>
      <c r="C8" s="5" t="s">
        <v>325</v>
      </c>
      <c r="D8" s="26">
        <v>9479</v>
      </c>
      <c r="E8" s="5"/>
    </row>
    <row r="9" spans="1:5" ht="21">
      <c r="A9" s="7"/>
      <c r="B9" s="4"/>
      <c r="C9" s="5" t="s">
        <v>326</v>
      </c>
      <c r="D9" s="27">
        <v>9029</v>
      </c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299" t="str">
        <f>MEP!B5</f>
        <v>ห้องเรียนพิเศษ Mini English Program (MEP)</v>
      </c>
      <c r="D1" s="299"/>
      <c r="E1" s="299"/>
    </row>
    <row r="2" spans="1:5" ht="21">
      <c r="A2" s="75" t="s">
        <v>5</v>
      </c>
      <c r="B2" s="75" t="str">
        <f>MEP!A23</f>
        <v>1.2.18</v>
      </c>
      <c r="C2" s="299" t="str">
        <f>MEP!B23</f>
        <v>ค่ายดาราศาสตร์</v>
      </c>
      <c r="D2" s="299"/>
      <c r="E2" s="299"/>
    </row>
    <row r="3" spans="3:5" ht="22.5" customHeight="1">
      <c r="C3" s="8" t="s">
        <v>7</v>
      </c>
      <c r="D3" s="12">
        <f>MEP!D23</f>
        <v>35000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</f>
        <v>40585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-5585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24075</v>
      </c>
      <c r="B8" s="4"/>
      <c r="C8" s="5" t="s">
        <v>291</v>
      </c>
      <c r="D8" s="26">
        <v>30000</v>
      </c>
      <c r="E8" s="5"/>
    </row>
    <row r="9" spans="1:5" ht="21">
      <c r="A9" s="7"/>
      <c r="B9" s="4"/>
      <c r="C9" s="5" t="s">
        <v>321</v>
      </c>
      <c r="D9" s="27">
        <v>480</v>
      </c>
      <c r="E9" s="5"/>
    </row>
    <row r="10" spans="1:5" ht="21">
      <c r="A10" s="7"/>
      <c r="B10" s="4"/>
      <c r="C10" s="5" t="s">
        <v>375</v>
      </c>
      <c r="D10" s="27">
        <v>405</v>
      </c>
      <c r="E10" s="5"/>
    </row>
    <row r="11" spans="1:5" ht="21">
      <c r="A11" s="7"/>
      <c r="B11" s="4"/>
      <c r="C11" s="5" t="s">
        <v>376</v>
      </c>
      <c r="D11" s="27">
        <v>6000</v>
      </c>
      <c r="E11" s="5"/>
    </row>
    <row r="12" spans="1:5" ht="21">
      <c r="A12" s="7"/>
      <c r="B12" s="4"/>
      <c r="C12" s="5" t="s">
        <v>297</v>
      </c>
      <c r="D12" s="27">
        <v>1000</v>
      </c>
      <c r="E12" s="5"/>
    </row>
    <row r="13" spans="1:5" ht="21">
      <c r="A13" s="7"/>
      <c r="B13" s="4"/>
      <c r="C13" s="5" t="s">
        <v>317</v>
      </c>
      <c r="D13" s="27">
        <v>2700</v>
      </c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299" t="str">
        <f>MEP!B5</f>
        <v>ห้องเรียนพิเศษ Mini English Program (MEP)</v>
      </c>
      <c r="D1" s="299"/>
      <c r="E1" s="299"/>
    </row>
    <row r="2" spans="1:5" ht="21">
      <c r="A2" s="75" t="s">
        <v>5</v>
      </c>
      <c r="B2" s="75" t="str">
        <f>MEP!A24</f>
        <v>1.2.19</v>
      </c>
      <c r="C2" s="299" t="str">
        <f>MEP!B24</f>
        <v>ค่ายส่งเสริมปฏิบัติการทางวิทยาศาสตร์</v>
      </c>
      <c r="D2" s="299"/>
      <c r="E2" s="299"/>
    </row>
    <row r="3" spans="3:5" ht="22.5" customHeight="1">
      <c r="C3" s="8" t="s">
        <v>7</v>
      </c>
      <c r="D3" s="12">
        <f>MEP!D24</f>
        <v>11000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</f>
        <v>11000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 t="s">
        <v>396</v>
      </c>
      <c r="D8" s="26">
        <v>11000</v>
      </c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299" t="str">
        <f>MEP!B5</f>
        <v>ห้องเรียนพิเศษ Mini English Program (MEP)</v>
      </c>
      <c r="D1" s="299"/>
      <c r="E1" s="299"/>
    </row>
    <row r="2" spans="1:5" ht="21">
      <c r="A2" s="75" t="s">
        <v>5</v>
      </c>
      <c r="B2" s="75" t="str">
        <f>MEP!A25</f>
        <v>1.2.20</v>
      </c>
      <c r="C2" s="299" t="str">
        <f>MEP!B25</f>
        <v>ศึกษาแหล่งเรียนรู้ แลกเปลี่ยนความรู้และวัฒนธรรม ณ ประเทศสิงคโปร์</v>
      </c>
      <c r="D2" s="299"/>
      <c r="E2" s="299"/>
    </row>
    <row r="3" spans="3:5" ht="22.5" customHeight="1">
      <c r="C3" s="8" t="s">
        <v>7</v>
      </c>
      <c r="D3" s="12">
        <f>MEP!D25</f>
        <v>349000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349000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299" t="str">
        <f>MEP!B5</f>
        <v>ห้องเรียนพิเศษ Mini English Program (MEP)</v>
      </c>
      <c r="D1" s="299"/>
      <c r="E1" s="299"/>
    </row>
    <row r="2" spans="1:5" ht="21">
      <c r="A2" s="75" t="s">
        <v>5</v>
      </c>
      <c r="B2" s="75" t="str">
        <f>MEP!A26</f>
        <v>1.2.21</v>
      </c>
      <c r="C2" s="299" t="str">
        <f>MEP!B26</f>
        <v>จัดซื้อหนังสือแบบเรียน</v>
      </c>
      <c r="D2" s="299"/>
      <c r="E2" s="299"/>
    </row>
    <row r="3" spans="3:5" ht="22.5" customHeight="1">
      <c r="C3" s="8" t="s">
        <v>7</v>
      </c>
      <c r="D3" s="12">
        <f>MEP!D26</f>
        <v>144000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</f>
        <v>140487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3513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23879</v>
      </c>
      <c r="B8" s="4"/>
      <c r="C8" s="5" t="s">
        <v>290</v>
      </c>
      <c r="D8" s="26">
        <v>140487</v>
      </c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00CC"/>
  </sheetPr>
  <dimension ref="A1:N49"/>
  <sheetViews>
    <sheetView zoomScalePageLayoutView="0" workbookViewId="0" topLeftCell="A4">
      <selection activeCell="A1" sqref="A1"/>
    </sheetView>
  </sheetViews>
  <sheetFormatPr defaultColWidth="9.00390625" defaultRowHeight="15"/>
  <cols>
    <col min="1" max="1" width="13.140625" style="2" customWidth="1"/>
    <col min="2" max="2" width="6.140625" style="2" customWidth="1"/>
    <col min="3" max="3" width="42.00390625" style="1" customWidth="1"/>
    <col min="4" max="4" width="19.140625" style="3" customWidth="1"/>
    <col min="5" max="5" width="10.421875" style="1" customWidth="1"/>
    <col min="6" max="7" width="9.00390625" style="1" customWidth="1"/>
    <col min="8" max="8" width="13.140625" style="1" customWidth="1"/>
    <col min="9" max="9" width="10.140625" style="1" customWidth="1"/>
    <col min="10" max="10" width="12.421875" style="1" customWidth="1"/>
    <col min="11" max="11" width="9.00390625" style="1" customWidth="1"/>
    <col min="12" max="12" width="10.8515625" style="1" bestFit="1" customWidth="1"/>
    <col min="13" max="13" width="9.00390625" style="1" customWidth="1"/>
    <col min="14" max="14" width="10.8515625" style="1" bestFit="1" customWidth="1"/>
    <col min="15" max="16384" width="9.00390625" style="1" customWidth="1"/>
  </cols>
  <sheetData>
    <row r="1" spans="1:5" s="55" customFormat="1" ht="28.5" customHeight="1">
      <c r="A1" s="53" t="s">
        <v>6</v>
      </c>
      <c r="B1" s="54">
        <f>MP!A5</f>
        <v>1.1</v>
      </c>
      <c r="C1" s="295" t="str">
        <f>MP!B5</f>
        <v>ห้องเรียนพิเศษโปรแกรมพหุภาษา (MP)</v>
      </c>
      <c r="D1" s="295"/>
      <c r="E1" s="295"/>
    </row>
    <row r="2" spans="1:5" ht="21">
      <c r="A2" s="42" t="s">
        <v>5</v>
      </c>
      <c r="B2" s="44" t="str">
        <f>MP!A8</f>
        <v>1.1.3</v>
      </c>
      <c r="C2" s="296" t="str">
        <f>MP!B8</f>
        <v>ค่าตอบแทนเงินเดือนครูชาวต่างประเทศ</v>
      </c>
      <c r="D2" s="296"/>
      <c r="E2" s="296"/>
    </row>
    <row r="3" spans="3:5" ht="22.5" customHeight="1">
      <c r="C3" s="8" t="s">
        <v>7</v>
      </c>
      <c r="D3" s="32">
        <f>MP!D8</f>
        <v>1536000</v>
      </c>
      <c r="E3" s="29" t="s">
        <v>10</v>
      </c>
    </row>
    <row r="4" spans="1:5" ht="22.5" customHeight="1">
      <c r="A4" s="297" t="s">
        <v>35</v>
      </c>
      <c r="B4" s="298"/>
      <c r="C4" s="8" t="s">
        <v>8</v>
      </c>
      <c r="D4" s="33">
        <f>SUM(D8:D39)</f>
        <v>1536000</v>
      </c>
      <c r="E4" s="30" t="s">
        <v>10</v>
      </c>
    </row>
    <row r="5" spans="1:5" ht="22.5" customHeight="1">
      <c r="A5" s="293" t="s">
        <v>33</v>
      </c>
      <c r="B5" s="294"/>
      <c r="C5" s="8" t="s">
        <v>9</v>
      </c>
      <c r="D5" s="34">
        <f>D3-D4</f>
        <v>0</v>
      </c>
      <c r="E5" s="31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13" ht="21">
      <c r="A8" s="7"/>
      <c r="B8" s="4"/>
      <c r="C8" s="5" t="s">
        <v>255</v>
      </c>
      <c r="D8" s="26">
        <v>1536000</v>
      </c>
      <c r="E8" s="5"/>
      <c r="H8" s="26">
        <v>35610</v>
      </c>
      <c r="I8" s="1">
        <v>750</v>
      </c>
      <c r="J8" s="59"/>
      <c r="L8" s="1">
        <v>37212</v>
      </c>
      <c r="M8" s="1">
        <v>750</v>
      </c>
    </row>
    <row r="9" spans="1:13" ht="21">
      <c r="A9" s="7"/>
      <c r="B9" s="4"/>
      <c r="C9" s="5"/>
      <c r="D9" s="26"/>
      <c r="E9" s="5"/>
      <c r="H9" s="27">
        <v>31760</v>
      </c>
      <c r="J9" s="59"/>
      <c r="L9" s="1">
        <v>33030</v>
      </c>
      <c r="M9" s="1">
        <v>750</v>
      </c>
    </row>
    <row r="10" spans="1:13" ht="21">
      <c r="A10" s="7"/>
      <c r="B10" s="4"/>
      <c r="C10" s="5"/>
      <c r="D10" s="27"/>
      <c r="E10" s="5"/>
      <c r="H10" s="27">
        <v>30000</v>
      </c>
      <c r="I10" s="1">
        <v>750</v>
      </c>
      <c r="J10" s="59"/>
      <c r="L10" s="1">
        <v>31350</v>
      </c>
      <c r="M10" s="1">
        <v>750</v>
      </c>
    </row>
    <row r="11" spans="1:12" ht="21">
      <c r="A11" s="7"/>
      <c r="B11" s="4"/>
      <c r="C11" s="5"/>
      <c r="D11" s="27"/>
      <c r="E11" s="5"/>
      <c r="H11" s="149"/>
      <c r="J11" s="59"/>
      <c r="L11" s="1">
        <v>30000</v>
      </c>
    </row>
    <row r="12" spans="1:8" ht="21">
      <c r="A12" s="7"/>
      <c r="B12" s="4"/>
      <c r="C12" s="5"/>
      <c r="D12" s="27"/>
      <c r="E12" s="5"/>
      <c r="H12" s="149"/>
    </row>
    <row r="13" spans="1:14" ht="21">
      <c r="A13" s="7"/>
      <c r="B13" s="4"/>
      <c r="C13" s="5"/>
      <c r="D13" s="27"/>
      <c r="E13" s="5"/>
      <c r="G13" s="2" t="s">
        <v>132</v>
      </c>
      <c r="H13" s="148">
        <f>SUM(H8:H12)</f>
        <v>97370</v>
      </c>
      <c r="I13" s="151">
        <f>SUM(I8:I12)</f>
        <v>1500</v>
      </c>
      <c r="J13" s="152">
        <f>H13+I13</f>
        <v>98870</v>
      </c>
      <c r="K13" s="167" t="s">
        <v>140</v>
      </c>
      <c r="L13" s="168">
        <f>SUM(L8:L12)</f>
        <v>131592</v>
      </c>
      <c r="M13" s="168">
        <f>SUM(M8:M12)</f>
        <v>2250</v>
      </c>
      <c r="N13" s="169">
        <f>SUM(L13:M13)</f>
        <v>133842</v>
      </c>
    </row>
    <row r="14" spans="1:13" ht="21">
      <c r="A14" s="7"/>
      <c r="B14" s="4"/>
      <c r="C14" s="5"/>
      <c r="D14" s="27"/>
      <c r="E14" s="5"/>
      <c r="G14" s="2"/>
      <c r="H14" s="26">
        <v>35610</v>
      </c>
      <c r="I14" s="1">
        <v>375</v>
      </c>
      <c r="J14" s="59"/>
      <c r="L14" s="1">
        <v>37212</v>
      </c>
      <c r="M14" s="1">
        <v>750</v>
      </c>
    </row>
    <row r="15" spans="1:13" ht="21">
      <c r="A15" s="7"/>
      <c r="B15" s="4"/>
      <c r="C15" s="5"/>
      <c r="D15" s="27"/>
      <c r="E15" s="5"/>
      <c r="G15" s="2"/>
      <c r="H15" s="27">
        <v>31760</v>
      </c>
      <c r="I15" s="1">
        <v>375</v>
      </c>
      <c r="J15" s="59"/>
      <c r="L15" s="1">
        <v>33030</v>
      </c>
      <c r="M15" s="1">
        <v>750</v>
      </c>
    </row>
    <row r="16" spans="1:13" ht="21">
      <c r="A16" s="7"/>
      <c r="B16" s="4"/>
      <c r="C16" s="5"/>
      <c r="D16" s="27"/>
      <c r="E16" s="5"/>
      <c r="G16" s="2"/>
      <c r="H16" s="27">
        <v>30000</v>
      </c>
      <c r="I16" s="1">
        <v>375</v>
      </c>
      <c r="J16" s="59"/>
      <c r="L16" s="1">
        <v>31350</v>
      </c>
      <c r="M16" s="1">
        <v>750</v>
      </c>
    </row>
    <row r="17" spans="1:12" ht="21">
      <c r="A17" s="7"/>
      <c r="B17" s="4"/>
      <c r="C17" s="5"/>
      <c r="D17" s="27"/>
      <c r="E17" s="5"/>
      <c r="H17" s="149">
        <v>10000</v>
      </c>
      <c r="L17" s="1">
        <v>30000</v>
      </c>
    </row>
    <row r="18" spans="1:14" ht="21">
      <c r="A18" s="7"/>
      <c r="B18" s="4"/>
      <c r="C18" s="5"/>
      <c r="D18" s="27"/>
      <c r="E18" s="5"/>
      <c r="H18" s="149"/>
      <c r="K18" s="170" t="s">
        <v>141</v>
      </c>
      <c r="L18" s="171">
        <f>SUM(L14:L17)</f>
        <v>131592</v>
      </c>
      <c r="M18" s="171">
        <f>SUM(M14:M17)</f>
        <v>2250</v>
      </c>
      <c r="N18" s="171">
        <f>SUM(L18:M18)</f>
        <v>133842</v>
      </c>
    </row>
    <row r="19" spans="1:13" ht="21">
      <c r="A19" s="7"/>
      <c r="B19" s="4"/>
      <c r="C19" s="5"/>
      <c r="D19" s="27"/>
      <c r="E19" s="5"/>
      <c r="G19" s="2" t="s">
        <v>130</v>
      </c>
      <c r="H19" s="153">
        <f>SUM(H14:H18)</f>
        <v>107370</v>
      </c>
      <c r="I19" s="154">
        <f>SUM(I14:I18)</f>
        <v>1125</v>
      </c>
      <c r="J19" s="155">
        <f>SUM(H19:I19)</f>
        <v>108495</v>
      </c>
      <c r="L19" s="1">
        <v>37212</v>
      </c>
      <c r="M19" s="1">
        <v>750</v>
      </c>
    </row>
    <row r="20" spans="1:13" ht="21">
      <c r="A20" s="7"/>
      <c r="B20" s="4"/>
      <c r="C20" s="5"/>
      <c r="D20" s="27"/>
      <c r="E20" s="5"/>
      <c r="H20" s="60">
        <v>35610</v>
      </c>
      <c r="I20" s="1">
        <v>375</v>
      </c>
      <c r="L20" s="1">
        <v>33030</v>
      </c>
      <c r="M20" s="1">
        <v>750</v>
      </c>
    </row>
    <row r="21" spans="1:13" ht="21">
      <c r="A21" s="7"/>
      <c r="B21" s="4"/>
      <c r="C21" s="5"/>
      <c r="D21" s="27"/>
      <c r="E21" s="5"/>
      <c r="H21" s="60">
        <v>31760</v>
      </c>
      <c r="I21" s="1">
        <v>375</v>
      </c>
      <c r="L21" s="1">
        <v>31350</v>
      </c>
      <c r="M21" s="1">
        <v>750</v>
      </c>
    </row>
    <row r="22" spans="1:12" ht="21">
      <c r="A22" s="7"/>
      <c r="B22" s="4"/>
      <c r="C22" s="5"/>
      <c r="D22" s="27"/>
      <c r="E22" s="5"/>
      <c r="H22" s="60">
        <v>30000</v>
      </c>
      <c r="I22" s="1">
        <v>375</v>
      </c>
      <c r="L22" s="1">
        <v>30000</v>
      </c>
    </row>
    <row r="23" spans="1:10" ht="21">
      <c r="A23" s="7"/>
      <c r="B23" s="4"/>
      <c r="C23" s="5"/>
      <c r="D23" s="27"/>
      <c r="E23" s="5"/>
      <c r="H23" s="160">
        <v>30000</v>
      </c>
      <c r="I23" s="249"/>
      <c r="J23" s="5"/>
    </row>
    <row r="24" spans="1:10" ht="21">
      <c r="A24" s="7"/>
      <c r="B24" s="4"/>
      <c r="C24" s="5"/>
      <c r="D24" s="27"/>
      <c r="E24" s="5"/>
      <c r="H24" s="160"/>
      <c r="I24" s="247"/>
      <c r="J24" s="5"/>
    </row>
    <row r="25" spans="1:14" ht="21">
      <c r="A25" s="7"/>
      <c r="B25" s="4"/>
      <c r="C25" s="5"/>
      <c r="D25" s="27"/>
      <c r="E25" s="5"/>
      <c r="G25" s="2" t="s">
        <v>131</v>
      </c>
      <c r="H25" s="156">
        <f>SUM(H20:H24)</f>
        <v>127370</v>
      </c>
      <c r="I25" s="157">
        <f>SUM(I20:I24)</f>
        <v>1125</v>
      </c>
      <c r="J25" s="156">
        <f>SUM(H25:I25)</f>
        <v>128495</v>
      </c>
      <c r="K25" s="165" t="s">
        <v>142</v>
      </c>
      <c r="L25" s="158">
        <f>SUM(L19:L23)</f>
        <v>131592</v>
      </c>
      <c r="M25" s="158">
        <f>SUM(M19:M23)</f>
        <v>2250</v>
      </c>
      <c r="N25" s="158">
        <f>SUM(L25:M25)</f>
        <v>133842</v>
      </c>
    </row>
    <row r="26" spans="1:10" ht="21">
      <c r="A26" s="7"/>
      <c r="B26" s="4"/>
      <c r="C26" s="5"/>
      <c r="D26" s="27"/>
      <c r="E26" s="5"/>
      <c r="H26" s="60">
        <v>37212</v>
      </c>
      <c r="I26" s="181">
        <v>375</v>
      </c>
      <c r="J26" s="5"/>
    </row>
    <row r="27" spans="1:10" ht="21">
      <c r="A27" s="7"/>
      <c r="B27" s="4"/>
      <c r="C27" s="5"/>
      <c r="D27" s="27"/>
      <c r="E27" s="5"/>
      <c r="H27" s="60">
        <v>33030</v>
      </c>
      <c r="I27" s="181">
        <v>375</v>
      </c>
      <c r="J27" s="5"/>
    </row>
    <row r="28" spans="1:10" ht="21">
      <c r="A28" s="7"/>
      <c r="B28" s="4"/>
      <c r="C28" s="5"/>
      <c r="D28" s="27"/>
      <c r="E28" s="5"/>
      <c r="H28" s="60">
        <v>31350</v>
      </c>
      <c r="I28" s="181">
        <v>375</v>
      </c>
      <c r="J28" s="5"/>
    </row>
    <row r="29" spans="1:10" ht="21">
      <c r="A29" s="7"/>
      <c r="B29" s="4"/>
      <c r="C29" s="5"/>
      <c r="D29" s="27"/>
      <c r="E29" s="5"/>
      <c r="H29" s="60">
        <v>30000</v>
      </c>
      <c r="I29" s="181"/>
      <c r="J29" s="5"/>
    </row>
    <row r="30" spans="1:10" ht="21">
      <c r="A30" s="7"/>
      <c r="B30" s="4"/>
      <c r="C30" s="5"/>
      <c r="D30" s="27"/>
      <c r="E30" s="5"/>
      <c r="H30" s="60"/>
      <c r="I30" s="181"/>
      <c r="J30" s="5"/>
    </row>
    <row r="31" spans="1:14" ht="21">
      <c r="A31" s="7"/>
      <c r="B31" s="4"/>
      <c r="C31" s="5"/>
      <c r="D31" s="27"/>
      <c r="E31" s="5"/>
      <c r="G31" s="3" t="s">
        <v>136</v>
      </c>
      <c r="H31" s="161">
        <f>SUM(H26:H30)</f>
        <v>131592</v>
      </c>
      <c r="I31" s="166">
        <f>SUM(I26:I30)</f>
        <v>1125</v>
      </c>
      <c r="J31" s="162">
        <f>SUM(H31:I31)</f>
        <v>132717</v>
      </c>
      <c r="K31" s="178"/>
      <c r="L31" s="177"/>
      <c r="M31" s="177"/>
      <c r="N31" s="177"/>
    </row>
    <row r="32" spans="1:10" ht="21">
      <c r="A32" s="7"/>
      <c r="B32" s="4"/>
      <c r="C32" s="5"/>
      <c r="D32" s="27"/>
      <c r="E32" s="5"/>
      <c r="H32" s="181">
        <v>37212</v>
      </c>
      <c r="I32" s="181">
        <v>375</v>
      </c>
      <c r="J32" s="181"/>
    </row>
    <row r="33" spans="1:10" ht="21">
      <c r="A33" s="7"/>
      <c r="B33" s="4"/>
      <c r="C33" s="5"/>
      <c r="D33" s="27"/>
      <c r="E33" s="5"/>
      <c r="H33" s="181">
        <v>33030</v>
      </c>
      <c r="I33" s="181">
        <v>375</v>
      </c>
      <c r="J33" s="181"/>
    </row>
    <row r="34" spans="1:10" ht="21">
      <c r="A34" s="7"/>
      <c r="B34" s="4"/>
      <c r="C34" s="5"/>
      <c r="D34" s="27"/>
      <c r="E34" s="5"/>
      <c r="H34" s="181">
        <v>31350</v>
      </c>
      <c r="I34" s="5">
        <v>375</v>
      </c>
      <c r="J34" s="5"/>
    </row>
    <row r="35" spans="1:10" ht="21">
      <c r="A35" s="7"/>
      <c r="B35" s="4"/>
      <c r="C35" s="5"/>
      <c r="D35" s="27"/>
      <c r="E35" s="5"/>
      <c r="H35" s="181">
        <v>30000</v>
      </c>
      <c r="I35" s="5"/>
      <c r="J35" s="5"/>
    </row>
    <row r="36" spans="1:10" ht="21">
      <c r="A36" s="7"/>
      <c r="B36" s="4"/>
      <c r="C36" s="5"/>
      <c r="D36" s="27"/>
      <c r="E36" s="5"/>
      <c r="G36" s="3"/>
      <c r="H36" s="181"/>
      <c r="I36" s="5"/>
      <c r="J36" s="5"/>
    </row>
    <row r="37" spans="1:14" ht="21">
      <c r="A37" s="7"/>
      <c r="B37" s="4"/>
      <c r="C37" s="5"/>
      <c r="D37" s="27"/>
      <c r="E37" s="5"/>
      <c r="G37" s="3" t="s">
        <v>137</v>
      </c>
      <c r="H37" s="210">
        <f>SUM(H32:H36)</f>
        <v>131592</v>
      </c>
      <c r="I37" s="210">
        <f>SUM(I32:I36)</f>
        <v>1125</v>
      </c>
      <c r="J37" s="210">
        <f>H37+I37</f>
        <v>132717</v>
      </c>
      <c r="K37" s="209"/>
      <c r="L37" s="5"/>
      <c r="M37" s="5"/>
      <c r="N37" s="5"/>
    </row>
    <row r="38" spans="1:10" ht="21">
      <c r="A38" s="7"/>
      <c r="B38" s="4"/>
      <c r="C38" s="5"/>
      <c r="D38" s="27"/>
      <c r="E38" s="5"/>
      <c r="G38" s="3"/>
      <c r="H38" s="181">
        <v>37212</v>
      </c>
      <c r="I38" s="5">
        <v>375</v>
      </c>
      <c r="J38" s="5"/>
    </row>
    <row r="39" spans="1:10" ht="21">
      <c r="A39" s="7"/>
      <c r="B39" s="4"/>
      <c r="C39" s="5"/>
      <c r="D39" s="27"/>
      <c r="E39" s="5"/>
      <c r="G39" s="3"/>
      <c r="H39" s="181">
        <v>33030</v>
      </c>
      <c r="I39" s="5">
        <v>375</v>
      </c>
      <c r="J39" s="5"/>
    </row>
    <row r="40" spans="8:10" ht="21">
      <c r="H40" s="181">
        <v>31350</v>
      </c>
      <c r="I40" s="5">
        <v>375</v>
      </c>
      <c r="J40" s="5"/>
    </row>
    <row r="41" spans="8:10" ht="21">
      <c r="H41" s="181">
        <v>30000</v>
      </c>
      <c r="I41" s="5"/>
      <c r="J41" s="5"/>
    </row>
    <row r="42" spans="8:10" ht="21">
      <c r="H42" s="181"/>
      <c r="I42" s="5"/>
      <c r="J42" s="5"/>
    </row>
    <row r="43" spans="7:14" ht="21">
      <c r="G43" s="3" t="s">
        <v>138</v>
      </c>
      <c r="H43" s="211">
        <f>SUM(H38:H42)</f>
        <v>131592</v>
      </c>
      <c r="I43" s="211">
        <f>SUM(I38:I42)</f>
        <v>1125</v>
      </c>
      <c r="J43" s="211">
        <f>SUM(H43:I43)</f>
        <v>132717</v>
      </c>
      <c r="K43" s="209"/>
      <c r="L43" s="5"/>
      <c r="M43" s="5"/>
      <c r="N43" s="5"/>
    </row>
    <row r="44" spans="8:10" ht="21">
      <c r="H44" s="5">
        <v>37212</v>
      </c>
      <c r="I44" s="5">
        <v>375</v>
      </c>
      <c r="J44" s="5"/>
    </row>
    <row r="45" spans="8:10" ht="21">
      <c r="H45" s="5">
        <v>33030</v>
      </c>
      <c r="I45" s="5">
        <v>375</v>
      </c>
      <c r="J45" s="5"/>
    </row>
    <row r="46" spans="8:10" ht="21">
      <c r="H46" s="5">
        <v>31350</v>
      </c>
      <c r="I46" s="5">
        <v>375</v>
      </c>
      <c r="J46" s="5"/>
    </row>
    <row r="47" spans="8:10" ht="21">
      <c r="H47" s="5">
        <v>30000</v>
      </c>
      <c r="I47" s="5"/>
      <c r="J47" s="5"/>
    </row>
    <row r="48" spans="8:10" ht="21">
      <c r="H48" s="5"/>
      <c r="I48" s="5"/>
      <c r="J48" s="5"/>
    </row>
    <row r="49" spans="7:14" ht="21">
      <c r="G49" s="215" t="s">
        <v>139</v>
      </c>
      <c r="H49" s="154">
        <f>SUM(H44:H48)</f>
        <v>131592</v>
      </c>
      <c r="I49" s="154">
        <f>SUM(I44:I48)</f>
        <v>1125</v>
      </c>
      <c r="J49" s="154">
        <f>SUM(H49:I49)</f>
        <v>132717</v>
      </c>
      <c r="K49" s="209"/>
      <c r="L49" s="5"/>
      <c r="M49" s="5"/>
      <c r="N49" s="5"/>
    </row>
  </sheetData>
  <sheetProtection/>
  <mergeCells count="4">
    <mergeCell ref="A5:B5"/>
    <mergeCell ref="C1:E1"/>
    <mergeCell ref="C2:E2"/>
    <mergeCell ref="A4:B4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299" t="str">
        <f>MEP!B5</f>
        <v>ห้องเรียนพิเศษ Mini English Program (MEP)</v>
      </c>
      <c r="D1" s="299"/>
      <c r="E1" s="299"/>
    </row>
    <row r="2" spans="1:5" ht="21">
      <c r="A2" s="75" t="s">
        <v>5</v>
      </c>
      <c r="B2" s="75" t="str">
        <f>MEP!A27</f>
        <v>1.2.22</v>
      </c>
      <c r="C2" s="299" t="str">
        <f>MEP!B27</f>
        <v>จัดซื้อหนังสืออ่านเพิ่มเติมสำหรับนักเรียนชั้นมัธยมศึกษาปีที่ 3 และ 6</v>
      </c>
      <c r="D2" s="299"/>
      <c r="E2" s="299"/>
    </row>
    <row r="3" spans="3:5" ht="22.5" customHeight="1">
      <c r="C3" s="8" t="s">
        <v>7</v>
      </c>
      <c r="D3" s="12">
        <f>MEP!D27</f>
        <v>32000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</f>
        <v>19176.75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12823.25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24000</v>
      </c>
      <c r="B8" s="4"/>
      <c r="C8" s="5" t="s">
        <v>351</v>
      </c>
      <c r="D8" s="26">
        <v>19176.75</v>
      </c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299" t="str">
        <f>MEP!B5</f>
        <v>ห้องเรียนพิเศษ Mini English Program (MEP)</v>
      </c>
      <c r="D1" s="299"/>
      <c r="E1" s="299"/>
    </row>
    <row r="2" spans="1:5" ht="21">
      <c r="A2" s="75" t="s">
        <v>5</v>
      </c>
      <c r="B2" s="75" t="str">
        <f>MEP!A28</f>
        <v>1.2.23</v>
      </c>
      <c r="C2" s="299" t="str">
        <f>MEP!B28</f>
        <v>จัดซื้อสื่อการเรียนการสอน อุปกรณ์การทดลองและสารเคมี</v>
      </c>
      <c r="D2" s="299"/>
      <c r="E2" s="299"/>
    </row>
    <row r="3" spans="3:5" ht="22.5" customHeight="1">
      <c r="C3" s="8" t="s">
        <v>7</v>
      </c>
      <c r="D3" s="12">
        <f>MEP!D28</f>
        <v>200000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</f>
        <v>146676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53324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23943</v>
      </c>
      <c r="B8" s="4"/>
      <c r="C8" s="5" t="s">
        <v>311</v>
      </c>
      <c r="D8" s="26">
        <v>145316</v>
      </c>
      <c r="E8" s="5"/>
    </row>
    <row r="9" spans="1:5" ht="21">
      <c r="A9" s="7"/>
      <c r="B9" s="4"/>
      <c r="C9" s="5" t="s">
        <v>338</v>
      </c>
      <c r="D9" s="27">
        <v>1360</v>
      </c>
      <c r="E9" s="5"/>
    </row>
    <row r="10" spans="1:5" ht="21">
      <c r="A10" s="144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299" t="str">
        <f>MEP!B5</f>
        <v>ห้องเรียนพิเศษ Mini English Program (MEP)</v>
      </c>
      <c r="D1" s="299"/>
      <c r="E1" s="299"/>
    </row>
    <row r="2" spans="1:5" ht="21">
      <c r="A2" s="75" t="s">
        <v>5</v>
      </c>
      <c r="B2" s="75" t="str">
        <f>MEP!A29</f>
        <v>1.2.24</v>
      </c>
      <c r="C2" s="299" t="str">
        <f>MEP!B29</f>
        <v>งานพัฒนาระบบ ICT เพื่อการเรียนรู้</v>
      </c>
      <c r="D2" s="299"/>
      <c r="E2" s="299"/>
    </row>
    <row r="3" spans="3:5" ht="22.5" customHeight="1">
      <c r="C3" s="8" t="s">
        <v>7</v>
      </c>
      <c r="D3" s="12">
        <f>MEP!D29</f>
        <v>16000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</f>
        <v>16000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 t="s">
        <v>304</v>
      </c>
      <c r="D8" s="26">
        <v>16000</v>
      </c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299" t="str">
        <f>MEP!B5</f>
        <v>ห้องเรียนพิเศษ Mini English Program (MEP)</v>
      </c>
      <c r="D1" s="299"/>
      <c r="E1" s="299"/>
    </row>
    <row r="2" spans="1:5" ht="21">
      <c r="A2" s="75" t="s">
        <v>5</v>
      </c>
      <c r="B2" s="75" t="str">
        <f>MEP!A31</f>
        <v>1.2.26</v>
      </c>
      <c r="C2" s="299">
        <f>MEP!B30</f>
        <v>0</v>
      </c>
      <c r="D2" s="299"/>
      <c r="E2" s="299"/>
    </row>
    <row r="3" spans="3:5" ht="22.5" customHeight="1">
      <c r="C3" s="8" t="s">
        <v>7</v>
      </c>
      <c r="D3" s="12">
        <f>MEP!D30</f>
        <v>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6"/>
      <c r="E9" s="5"/>
    </row>
    <row r="10" spans="1:5" ht="21">
      <c r="A10" s="7"/>
      <c r="B10" s="4"/>
      <c r="C10" s="5"/>
      <c r="D10" s="26"/>
      <c r="E10" s="5"/>
    </row>
    <row r="11" spans="1:5" ht="21">
      <c r="A11" s="7"/>
      <c r="B11" s="4"/>
      <c r="C11" s="5"/>
      <c r="D11" s="26"/>
      <c r="E11" s="5"/>
    </row>
    <row r="12" spans="1:5" ht="21">
      <c r="A12" s="7"/>
      <c r="B12" s="4"/>
      <c r="C12" s="5"/>
      <c r="D12" s="26"/>
      <c r="E12" s="5"/>
    </row>
    <row r="13" spans="1:5" ht="21">
      <c r="A13" s="7"/>
      <c r="B13" s="4"/>
      <c r="C13" s="5"/>
      <c r="D13" s="26"/>
      <c r="E13" s="5"/>
    </row>
    <row r="14" spans="1:5" ht="21">
      <c r="A14" s="7"/>
      <c r="B14" s="4"/>
      <c r="C14" s="5"/>
      <c r="D14" s="26"/>
      <c r="E14" s="5"/>
    </row>
    <row r="15" spans="1:5" ht="21">
      <c r="A15" s="7"/>
      <c r="B15" s="4"/>
      <c r="C15" s="5"/>
      <c r="D15" s="26"/>
      <c r="E15" s="5"/>
    </row>
    <row r="16" spans="1:5" ht="21">
      <c r="A16" s="7"/>
      <c r="B16" s="4"/>
      <c r="C16" s="5"/>
      <c r="D16" s="26"/>
      <c r="E16" s="5"/>
    </row>
    <row r="17" spans="1:5" ht="21">
      <c r="A17" s="7"/>
      <c r="B17" s="4"/>
      <c r="C17" s="5"/>
      <c r="D17" s="26"/>
      <c r="E17" s="5"/>
    </row>
    <row r="18" spans="1:5" ht="21">
      <c r="A18" s="7"/>
      <c r="B18" s="4"/>
      <c r="C18" s="5"/>
      <c r="D18" s="26"/>
      <c r="E18" s="5"/>
    </row>
    <row r="19" spans="1:5" ht="21">
      <c r="A19" s="7"/>
      <c r="B19" s="4"/>
      <c r="C19" s="5"/>
      <c r="D19" s="26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C8" sqref="C8:D9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299" t="str">
        <f>MEP!B5</f>
        <v>ห้องเรียนพิเศษ Mini English Program (MEP)</v>
      </c>
      <c r="D1" s="299"/>
      <c r="E1" s="299"/>
    </row>
    <row r="2" spans="1:5" ht="21">
      <c r="A2" s="75" t="s">
        <v>5</v>
      </c>
      <c r="B2" s="75" t="str">
        <f>MEP!A31</f>
        <v>1.2.26</v>
      </c>
      <c r="C2" s="299">
        <f>MEP!B31</f>
        <v>0</v>
      </c>
      <c r="D2" s="299"/>
      <c r="E2" s="299"/>
    </row>
    <row r="3" spans="3:5" ht="22.5" customHeight="1">
      <c r="C3" s="8" t="s">
        <v>7</v>
      </c>
      <c r="D3" s="12">
        <f>MEP!D31</f>
        <v>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6"/>
      <c r="E9" s="5"/>
    </row>
    <row r="10" spans="1:5" ht="21">
      <c r="A10" s="7"/>
      <c r="B10" s="4"/>
      <c r="C10" s="5"/>
      <c r="D10" s="26"/>
      <c r="E10" s="5"/>
    </row>
    <row r="11" spans="1:5" ht="21">
      <c r="A11" s="7"/>
      <c r="B11" s="4"/>
      <c r="C11" s="5"/>
      <c r="D11" s="26"/>
      <c r="E11" s="5"/>
    </row>
    <row r="12" spans="1:5" ht="21">
      <c r="A12" s="7"/>
      <c r="B12" s="4"/>
      <c r="C12" s="5"/>
      <c r="D12" s="26"/>
      <c r="E12" s="5"/>
    </row>
    <row r="13" spans="1:5" ht="21">
      <c r="A13" s="7"/>
      <c r="B13" s="4"/>
      <c r="C13" s="5"/>
      <c r="D13" s="26"/>
      <c r="E13" s="5"/>
    </row>
    <row r="14" spans="1:5" ht="21">
      <c r="A14" s="7"/>
      <c r="B14" s="4"/>
      <c r="C14" s="5"/>
      <c r="D14" s="26"/>
      <c r="E14" s="5"/>
    </row>
    <row r="15" spans="1:5" ht="21">
      <c r="A15" s="7"/>
      <c r="B15" s="4"/>
      <c r="C15" s="5"/>
      <c r="D15" s="26"/>
      <c r="E15" s="5"/>
    </row>
    <row r="16" spans="1:5" ht="21">
      <c r="A16" s="7"/>
      <c r="B16" s="4"/>
      <c r="C16" s="5"/>
      <c r="D16" s="26"/>
      <c r="E16" s="5"/>
    </row>
    <row r="17" spans="1:5" ht="21">
      <c r="A17" s="7"/>
      <c r="B17" s="4"/>
      <c r="C17" s="5"/>
      <c r="D17" s="26"/>
      <c r="E17" s="5"/>
    </row>
    <row r="18" spans="1:5" ht="21">
      <c r="A18" s="7"/>
      <c r="B18" s="4"/>
      <c r="C18" s="5"/>
      <c r="D18" s="26"/>
      <c r="E18" s="5"/>
    </row>
    <row r="19" spans="1:5" ht="21">
      <c r="A19" s="7"/>
      <c r="B19" s="4"/>
      <c r="C19" s="5"/>
      <c r="D19" s="26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ht="21">
      <c r="A1" s="75" t="s">
        <v>6</v>
      </c>
      <c r="B1" s="21">
        <f>MEP!A5</f>
        <v>1.2</v>
      </c>
      <c r="C1" s="299" t="str">
        <f>MEP!B5</f>
        <v>ห้องเรียนพิเศษ Mini English Program (MEP)</v>
      </c>
      <c r="D1" s="299"/>
      <c r="E1" s="299"/>
    </row>
    <row r="2" spans="1:5" ht="21">
      <c r="A2" s="75" t="s">
        <v>5</v>
      </c>
      <c r="B2" s="75" t="str">
        <f>MEP!A32</f>
        <v>1.2.27</v>
      </c>
      <c r="C2" s="299">
        <f>MEP!B32</f>
        <v>0</v>
      </c>
      <c r="D2" s="299"/>
      <c r="E2" s="299"/>
    </row>
    <row r="3" spans="3:5" ht="22.5" customHeight="1">
      <c r="C3" s="8" t="s">
        <v>7</v>
      </c>
      <c r="D3" s="12">
        <f>MEP!D32</f>
        <v>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6"/>
      <c r="E9" s="5"/>
    </row>
    <row r="10" spans="1:5" ht="21">
      <c r="A10" s="7"/>
      <c r="B10" s="4"/>
      <c r="C10" s="5"/>
      <c r="D10" s="26"/>
      <c r="E10" s="5"/>
    </row>
    <row r="11" spans="1:5" ht="21">
      <c r="A11" s="7"/>
      <c r="B11" s="4"/>
      <c r="C11" s="5"/>
      <c r="D11" s="26"/>
      <c r="E11" s="5"/>
    </row>
    <row r="12" spans="1:5" ht="21">
      <c r="A12" s="7"/>
      <c r="B12" s="4"/>
      <c r="C12" s="5"/>
      <c r="D12" s="26"/>
      <c r="E12" s="5"/>
    </row>
    <row r="13" spans="1:5" ht="21">
      <c r="A13" s="7"/>
      <c r="B13" s="4"/>
      <c r="C13" s="5"/>
      <c r="D13" s="26"/>
      <c r="E13" s="5"/>
    </row>
    <row r="14" spans="1:5" ht="21">
      <c r="A14" s="7"/>
      <c r="B14" s="4"/>
      <c r="C14" s="5"/>
      <c r="D14" s="26"/>
      <c r="E14" s="5"/>
    </row>
    <row r="15" spans="1:5" ht="21">
      <c r="A15" s="7"/>
      <c r="B15" s="4"/>
      <c r="C15" s="5"/>
      <c r="D15" s="26"/>
      <c r="E15" s="5"/>
    </row>
    <row r="16" spans="1:5" ht="21">
      <c r="A16" s="7"/>
      <c r="B16" s="4"/>
      <c r="C16" s="5"/>
      <c r="D16" s="26"/>
      <c r="E16" s="5"/>
    </row>
    <row r="17" spans="1:5" ht="21">
      <c r="A17" s="7"/>
      <c r="B17" s="4"/>
      <c r="C17" s="5"/>
      <c r="D17" s="26"/>
      <c r="E17" s="5"/>
    </row>
    <row r="18" spans="1:5" ht="21">
      <c r="A18" s="7"/>
      <c r="B18" s="4"/>
      <c r="C18" s="5"/>
      <c r="D18" s="26"/>
      <c r="E18" s="5"/>
    </row>
    <row r="19" spans="1:5" ht="21">
      <c r="A19" s="7"/>
      <c r="B19" s="4"/>
      <c r="C19" s="5"/>
      <c r="D19" s="26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MEP!A1" display="คลิกกลับหน้า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00CC66"/>
  </sheetPr>
  <dimension ref="A1:I54"/>
  <sheetViews>
    <sheetView zoomScalePageLayoutView="0" workbookViewId="0" topLeftCell="A4">
      <selection activeCell="B19" sqref="B19"/>
    </sheetView>
  </sheetViews>
  <sheetFormatPr defaultColWidth="9.00390625" defaultRowHeight="15"/>
  <cols>
    <col min="1" max="1" width="8.140625" style="10" customWidth="1"/>
    <col min="2" max="2" width="73.421875" style="9" customWidth="1"/>
    <col min="3" max="3" width="14.421875" style="9" customWidth="1"/>
    <col min="4" max="6" width="16.140625" style="9" customWidth="1"/>
    <col min="7" max="7" width="14.7109375" style="9" customWidth="1"/>
    <col min="8" max="9" width="12.00390625" style="9" customWidth="1"/>
    <col min="10" max="11" width="9.00390625" style="9" customWidth="1"/>
    <col min="12" max="12" width="13.421875" style="9" customWidth="1"/>
    <col min="13" max="16384" width="9.00390625" style="9" customWidth="1"/>
  </cols>
  <sheetData>
    <row r="1" spans="1:7" ht="24" customHeight="1">
      <c r="A1" s="301" t="s">
        <v>11</v>
      </c>
      <c r="B1" s="301"/>
      <c r="C1" s="301"/>
      <c r="D1" s="301"/>
      <c r="E1" s="301"/>
      <c r="F1" s="301"/>
      <c r="G1" s="301"/>
    </row>
    <row r="2" spans="1:7" ht="23.25">
      <c r="A2" s="292" t="s">
        <v>236</v>
      </c>
      <c r="B2" s="292"/>
      <c r="C2" s="292"/>
      <c r="D2" s="292"/>
      <c r="E2" s="292"/>
      <c r="F2" s="292"/>
      <c r="G2" s="292"/>
    </row>
    <row r="3" spans="1:7" ht="24.75" customHeight="1">
      <c r="A3" s="45" t="s">
        <v>1</v>
      </c>
      <c r="B3" s="45" t="s">
        <v>12</v>
      </c>
      <c r="C3" s="46" t="s">
        <v>13</v>
      </c>
      <c r="D3" s="46" t="s">
        <v>29</v>
      </c>
      <c r="E3" s="45" t="s">
        <v>8</v>
      </c>
      <c r="F3" s="47" t="s">
        <v>9</v>
      </c>
      <c r="G3" s="47" t="s">
        <v>4</v>
      </c>
    </row>
    <row r="4" spans="1:7" s="56" customFormat="1" ht="19.5" customHeight="1">
      <c r="A4" s="106" t="s">
        <v>52</v>
      </c>
      <c r="B4" s="70" t="str">
        <f>สรุปงบประมาณตามลำดับ!B9</f>
        <v>ห้องเรียนพิเศษวิทยาศาสตร์และเทคโนโลยี (SMAT)</v>
      </c>
      <c r="C4" s="71"/>
      <c r="D4" s="88">
        <f>SUM(D5:D32)</f>
        <v>5148000</v>
      </c>
      <c r="E4" s="88">
        <f>SUM(E5:E29)</f>
        <v>2728670</v>
      </c>
      <c r="F4" s="220">
        <f>D4-E4</f>
        <v>2419330</v>
      </c>
      <c r="G4" s="107"/>
    </row>
    <row r="5" spans="1:7" ht="22.5" customHeight="1">
      <c r="A5" s="191" t="s">
        <v>36</v>
      </c>
      <c r="B5" s="190" t="s">
        <v>71</v>
      </c>
      <c r="C5" s="192"/>
      <c r="D5" s="187">
        <v>500000</v>
      </c>
      <c r="E5" s="193">
        <f>'1.3.1'!D4</f>
        <v>0</v>
      </c>
      <c r="F5" s="89">
        <f>'1.3.1'!D5</f>
        <v>500000</v>
      </c>
      <c r="G5" s="221" t="str">
        <f aca="true" t="shared" si="0" ref="G5:G33">IF(F5&lt;=0,"ปิดงบ",IF(F5&lt;0,"-","-"))</f>
        <v>-</v>
      </c>
    </row>
    <row r="6" spans="1:7" ht="22.5" customHeight="1">
      <c r="A6" s="191" t="s">
        <v>39</v>
      </c>
      <c r="B6" s="190" t="s">
        <v>117</v>
      </c>
      <c r="C6" s="192"/>
      <c r="D6" s="187">
        <v>534800</v>
      </c>
      <c r="E6" s="193">
        <f>'1.3.2'!D4</f>
        <v>534800</v>
      </c>
      <c r="F6" s="89">
        <f>'1.3.2'!D5</f>
        <v>0</v>
      </c>
      <c r="G6" s="221" t="str">
        <f t="shared" si="0"/>
        <v>ปิดงบ</v>
      </c>
    </row>
    <row r="7" spans="1:7" ht="22.5" customHeight="1">
      <c r="A7" s="191" t="s">
        <v>37</v>
      </c>
      <c r="B7" s="190" t="s">
        <v>101</v>
      </c>
      <c r="C7" s="192"/>
      <c r="D7" s="187">
        <v>500000</v>
      </c>
      <c r="E7" s="187">
        <f>'1.3.3'!D4</f>
        <v>0</v>
      </c>
      <c r="F7" s="89">
        <f>'1.3.3'!D5</f>
        <v>500000</v>
      </c>
      <c r="G7" s="221" t="str">
        <f t="shared" si="0"/>
        <v>-</v>
      </c>
    </row>
    <row r="8" spans="1:7" ht="24" customHeight="1">
      <c r="A8" s="191" t="s">
        <v>38</v>
      </c>
      <c r="B8" s="190" t="s">
        <v>198</v>
      </c>
      <c r="C8" s="194"/>
      <c r="D8" s="187">
        <v>34673</v>
      </c>
      <c r="E8" s="195">
        <f>'1.3.4'!D4</f>
        <v>34208</v>
      </c>
      <c r="F8" s="195">
        <f>'1.3.4'!D5</f>
        <v>465</v>
      </c>
      <c r="G8" s="221" t="str">
        <f t="shared" si="0"/>
        <v>-</v>
      </c>
    </row>
    <row r="9" spans="1:9" ht="24" customHeight="1">
      <c r="A9" s="191" t="s">
        <v>44</v>
      </c>
      <c r="B9" s="190" t="s">
        <v>165</v>
      </c>
      <c r="C9" s="190"/>
      <c r="D9" s="187">
        <v>16233</v>
      </c>
      <c r="E9" s="90">
        <f>'1.3.5'!D4</f>
        <v>0</v>
      </c>
      <c r="F9" s="89">
        <f>'1.3.5'!D5</f>
        <v>16233</v>
      </c>
      <c r="G9" s="221" t="str">
        <f t="shared" si="0"/>
        <v>-</v>
      </c>
      <c r="I9" s="19"/>
    </row>
    <row r="10" spans="1:7" ht="24.75" customHeight="1">
      <c r="A10" s="191" t="s">
        <v>45</v>
      </c>
      <c r="B10" s="190" t="s">
        <v>166</v>
      </c>
      <c r="C10" s="194"/>
      <c r="D10" s="187">
        <v>422000</v>
      </c>
      <c r="E10" s="195">
        <f>'1.3.6'!D4</f>
        <v>420800</v>
      </c>
      <c r="F10" s="195">
        <f>'1.3.6'!D5</f>
        <v>1200</v>
      </c>
      <c r="G10" s="221" t="str">
        <f t="shared" si="0"/>
        <v>-</v>
      </c>
    </row>
    <row r="11" spans="1:7" ht="22.5" customHeight="1">
      <c r="A11" s="191" t="s">
        <v>46</v>
      </c>
      <c r="B11" s="190" t="s">
        <v>167</v>
      </c>
      <c r="C11" s="190"/>
      <c r="D11" s="187">
        <v>248040</v>
      </c>
      <c r="E11" s="187">
        <f>'1.3.7'!D4</f>
        <v>173040</v>
      </c>
      <c r="F11" s="89">
        <f>'1.3.7'!D5</f>
        <v>75000</v>
      </c>
      <c r="G11" s="221" t="str">
        <f t="shared" si="0"/>
        <v>-</v>
      </c>
    </row>
    <row r="12" spans="1:7" ht="22.5" customHeight="1">
      <c r="A12" s="191" t="s">
        <v>47</v>
      </c>
      <c r="B12" s="190" t="s">
        <v>168</v>
      </c>
      <c r="C12" s="190"/>
      <c r="D12" s="187">
        <v>212340</v>
      </c>
      <c r="E12" s="187">
        <f>'1.3.8'!D4</f>
        <v>0</v>
      </c>
      <c r="F12" s="89">
        <f>'1.3.8'!D5</f>
        <v>212340</v>
      </c>
      <c r="G12" s="221" t="str">
        <f t="shared" si="0"/>
        <v>-</v>
      </c>
    </row>
    <row r="13" spans="1:7" ht="22.5" customHeight="1">
      <c r="A13" s="191" t="s">
        <v>48</v>
      </c>
      <c r="B13" s="190" t="s">
        <v>256</v>
      </c>
      <c r="C13" s="196"/>
      <c r="D13" s="187">
        <v>305500</v>
      </c>
      <c r="E13" s="90">
        <f>'1.3.9'!D4</f>
        <v>292500</v>
      </c>
      <c r="F13" s="90">
        <f>'1.3.9'!D5</f>
        <v>13000</v>
      </c>
      <c r="G13" s="221" t="str">
        <f t="shared" si="0"/>
        <v>-</v>
      </c>
    </row>
    <row r="14" spans="1:7" ht="22.5" customHeight="1">
      <c r="A14" s="191" t="s">
        <v>53</v>
      </c>
      <c r="B14" s="190" t="s">
        <v>257</v>
      </c>
      <c r="C14" s="190"/>
      <c r="D14" s="187">
        <v>295940</v>
      </c>
      <c r="E14" s="187">
        <f>'1.3.10'!D4</f>
        <v>0</v>
      </c>
      <c r="F14" s="89">
        <f>'1.3.10'!D5</f>
        <v>295940</v>
      </c>
      <c r="G14" s="221" t="str">
        <f t="shared" si="0"/>
        <v>-</v>
      </c>
    </row>
    <row r="15" spans="1:7" ht="22.5" customHeight="1">
      <c r="A15" s="191" t="s">
        <v>54</v>
      </c>
      <c r="B15" s="190" t="s">
        <v>258</v>
      </c>
      <c r="C15" s="190"/>
      <c r="D15" s="187">
        <v>414620</v>
      </c>
      <c r="E15" s="187">
        <f>'1.3.11'!D4</f>
        <v>346820</v>
      </c>
      <c r="F15" s="89">
        <f>'1.3.11'!D5</f>
        <v>67800</v>
      </c>
      <c r="G15" s="221" t="str">
        <f t="shared" si="0"/>
        <v>-</v>
      </c>
    </row>
    <row r="16" spans="1:7" ht="22.5" customHeight="1">
      <c r="A16" s="191" t="s">
        <v>57</v>
      </c>
      <c r="B16" s="190" t="s">
        <v>259</v>
      </c>
      <c r="C16" s="190"/>
      <c r="D16" s="187">
        <v>286180</v>
      </c>
      <c r="E16" s="187">
        <f>'1.3.12'!D4</f>
        <v>283780</v>
      </c>
      <c r="F16" s="89">
        <f>'1.3.12'!D5</f>
        <v>2400</v>
      </c>
      <c r="G16" s="221" t="str">
        <f t="shared" si="0"/>
        <v>-</v>
      </c>
    </row>
    <row r="17" spans="1:7" ht="22.5" customHeight="1">
      <c r="A17" s="191" t="s">
        <v>58</v>
      </c>
      <c r="B17" s="190" t="s">
        <v>169</v>
      </c>
      <c r="C17" s="190"/>
      <c r="D17" s="187">
        <v>283455</v>
      </c>
      <c r="E17" s="187">
        <f>'1.3.13'!D4</f>
        <v>108367</v>
      </c>
      <c r="F17" s="89">
        <f>'1.3.13'!D5</f>
        <v>175088</v>
      </c>
      <c r="G17" s="221" t="str">
        <f t="shared" si="0"/>
        <v>-</v>
      </c>
    </row>
    <row r="18" spans="1:7" ht="22.5" customHeight="1">
      <c r="A18" s="191" t="s">
        <v>59</v>
      </c>
      <c r="B18" s="190" t="s">
        <v>208</v>
      </c>
      <c r="C18" s="190"/>
      <c r="D18" s="187">
        <v>137115</v>
      </c>
      <c r="E18" s="187">
        <f>'1.3.14'!D4</f>
        <v>0</v>
      </c>
      <c r="F18" s="89">
        <f>'1.3.14'!D5</f>
        <v>137115</v>
      </c>
      <c r="G18" s="221" t="str">
        <f t="shared" si="0"/>
        <v>-</v>
      </c>
    </row>
    <row r="19" spans="1:7" ht="22.5" customHeight="1">
      <c r="A19" s="191" t="s">
        <v>60</v>
      </c>
      <c r="B19" s="190" t="s">
        <v>260</v>
      </c>
      <c r="C19" s="190"/>
      <c r="D19" s="187">
        <v>294343</v>
      </c>
      <c r="E19" s="187">
        <f>'1.3.15'!D4</f>
        <v>126250</v>
      </c>
      <c r="F19" s="89">
        <f>'1.3.15'!D5</f>
        <v>168093</v>
      </c>
      <c r="G19" s="221" t="str">
        <f t="shared" si="0"/>
        <v>-</v>
      </c>
    </row>
    <row r="20" spans="1:7" ht="22.5" customHeight="1">
      <c r="A20" s="191" t="s">
        <v>102</v>
      </c>
      <c r="B20" s="190" t="s">
        <v>170</v>
      </c>
      <c r="C20" s="190"/>
      <c r="D20" s="187">
        <v>105960</v>
      </c>
      <c r="E20" s="187">
        <f>'1.3.16'!D4</f>
        <v>84380</v>
      </c>
      <c r="F20" s="89">
        <f>'1.3.16'!D5</f>
        <v>21580</v>
      </c>
      <c r="G20" s="221" t="str">
        <f t="shared" si="0"/>
        <v>-</v>
      </c>
    </row>
    <row r="21" spans="1:7" ht="22.5" customHeight="1">
      <c r="A21" s="191" t="s">
        <v>103</v>
      </c>
      <c r="B21" s="190" t="s">
        <v>261</v>
      </c>
      <c r="C21" s="190"/>
      <c r="D21" s="187">
        <v>60540</v>
      </c>
      <c r="E21" s="187">
        <f>'1.3.17'!D4</f>
        <v>0</v>
      </c>
      <c r="F21" s="89">
        <f>'1.3.17'!D5</f>
        <v>60540</v>
      </c>
      <c r="G21" s="221" t="str">
        <f t="shared" si="0"/>
        <v>-</v>
      </c>
    </row>
    <row r="22" spans="1:7" ht="45.75" customHeight="1">
      <c r="A22" s="191" t="s">
        <v>104</v>
      </c>
      <c r="B22" s="190" t="s">
        <v>262</v>
      </c>
      <c r="C22" s="190"/>
      <c r="D22" s="187">
        <v>88340</v>
      </c>
      <c r="E22" s="187">
        <f>'1.3.18'!D4</f>
        <v>0</v>
      </c>
      <c r="F22" s="89">
        <f>'1.3.18'!D5</f>
        <v>88340</v>
      </c>
      <c r="G22" s="221" t="str">
        <f t="shared" si="0"/>
        <v>-</v>
      </c>
    </row>
    <row r="23" spans="1:7" ht="22.5" customHeight="1">
      <c r="A23" s="191" t="s">
        <v>105</v>
      </c>
      <c r="B23" s="190" t="s">
        <v>263</v>
      </c>
      <c r="C23" s="190"/>
      <c r="D23" s="187">
        <v>95630</v>
      </c>
      <c r="E23" s="187">
        <f>'1.3.19'!D4</f>
        <v>95630</v>
      </c>
      <c r="F23" s="89">
        <f>'1.3.19'!D5</f>
        <v>0</v>
      </c>
      <c r="G23" s="221" t="str">
        <f t="shared" si="0"/>
        <v>ปิดงบ</v>
      </c>
    </row>
    <row r="24" spans="1:7" ht="22.5" customHeight="1">
      <c r="A24" s="191" t="s">
        <v>106</v>
      </c>
      <c r="B24" s="190" t="s">
        <v>264</v>
      </c>
      <c r="C24" s="190"/>
      <c r="D24" s="187">
        <v>30816</v>
      </c>
      <c r="E24" s="187">
        <f>'1.3.20'!D4</f>
        <v>30816</v>
      </c>
      <c r="F24" s="89">
        <f>'1.3.20'!D5</f>
        <v>0</v>
      </c>
      <c r="G24" s="221" t="str">
        <f t="shared" si="0"/>
        <v>ปิดงบ</v>
      </c>
    </row>
    <row r="25" spans="1:7" ht="22.5" customHeight="1">
      <c r="A25" s="191" t="s">
        <v>107</v>
      </c>
      <c r="B25" s="190" t="s">
        <v>265</v>
      </c>
      <c r="C25" s="196"/>
      <c r="D25" s="187">
        <v>133500</v>
      </c>
      <c r="E25" s="90">
        <f>'1.3.21'!D4</f>
        <v>91580</v>
      </c>
      <c r="F25" s="90">
        <f>'1.3.21'!D5</f>
        <v>41920</v>
      </c>
      <c r="G25" s="221" t="str">
        <f t="shared" si="0"/>
        <v>-</v>
      </c>
    </row>
    <row r="26" spans="1:7" ht="22.5" customHeight="1">
      <c r="A26" s="191" t="s">
        <v>108</v>
      </c>
      <c r="B26" s="190" t="s">
        <v>266</v>
      </c>
      <c r="C26" s="196"/>
      <c r="D26" s="187">
        <v>10000</v>
      </c>
      <c r="E26" s="90">
        <f>'1.3.22'!D4</f>
        <v>0</v>
      </c>
      <c r="F26" s="90">
        <f>'1.3.22'!D5</f>
        <v>10000</v>
      </c>
      <c r="G26" s="221" t="str">
        <f t="shared" si="0"/>
        <v>-</v>
      </c>
    </row>
    <row r="27" spans="1:7" ht="22.5" customHeight="1">
      <c r="A27" s="191" t="s">
        <v>109</v>
      </c>
      <c r="B27" s="190" t="s">
        <v>268</v>
      </c>
      <c r="C27" s="196"/>
      <c r="D27" s="187">
        <v>53100</v>
      </c>
      <c r="E27" s="90">
        <f>'1.3.23'!D4</f>
        <v>52164</v>
      </c>
      <c r="F27" s="90">
        <f>'1.3.23'!D5</f>
        <v>936</v>
      </c>
      <c r="G27" s="221" t="str">
        <f t="shared" si="0"/>
        <v>-</v>
      </c>
    </row>
    <row r="28" spans="1:7" ht="22.5" customHeight="1">
      <c r="A28" s="191" t="s">
        <v>115</v>
      </c>
      <c r="B28" s="190" t="s">
        <v>269</v>
      </c>
      <c r="C28" s="196"/>
      <c r="D28" s="187">
        <v>40635</v>
      </c>
      <c r="E28" s="90">
        <f>'1.3.24'!D4</f>
        <v>40635</v>
      </c>
      <c r="F28" s="90">
        <f>'1.3.24'!D5</f>
        <v>0</v>
      </c>
      <c r="G28" s="221" t="str">
        <f t="shared" si="0"/>
        <v>ปิดงบ</v>
      </c>
    </row>
    <row r="29" spans="1:7" ht="22.5" customHeight="1">
      <c r="A29" s="191" t="s">
        <v>116</v>
      </c>
      <c r="B29" s="190" t="s">
        <v>267</v>
      </c>
      <c r="C29" s="196"/>
      <c r="D29" s="187">
        <v>44240</v>
      </c>
      <c r="E29" s="90">
        <f>'1.3.25'!D4</f>
        <v>12900</v>
      </c>
      <c r="F29" s="90">
        <f>'1.3.25'!D5</f>
        <v>31340</v>
      </c>
      <c r="G29" s="221" t="str">
        <f t="shared" si="0"/>
        <v>-</v>
      </c>
    </row>
    <row r="30" spans="1:7" ht="22.5" customHeight="1">
      <c r="A30" s="191" t="s">
        <v>171</v>
      </c>
      <c r="B30" s="190"/>
      <c r="C30" s="196"/>
      <c r="D30" s="187"/>
      <c r="E30" s="90">
        <f>'1.3.26'!D4</f>
        <v>0</v>
      </c>
      <c r="F30" s="90">
        <f>'1.3.26'!D5</f>
        <v>0</v>
      </c>
      <c r="G30" s="221" t="str">
        <f t="shared" si="0"/>
        <v>ปิดงบ</v>
      </c>
    </row>
    <row r="31" spans="1:7" ht="22.5" customHeight="1">
      <c r="A31" s="191" t="s">
        <v>172</v>
      </c>
      <c r="B31" s="190"/>
      <c r="C31" s="196"/>
      <c r="D31" s="187"/>
      <c r="E31" s="90">
        <f>'1.3.27'!D4</f>
        <v>0</v>
      </c>
      <c r="F31" s="90">
        <f>'1.3.27'!D5</f>
        <v>0</v>
      </c>
      <c r="G31" s="221" t="str">
        <f t="shared" si="0"/>
        <v>ปิดงบ</v>
      </c>
    </row>
    <row r="32" spans="1:7" ht="22.5" customHeight="1">
      <c r="A32" s="191" t="s">
        <v>173</v>
      </c>
      <c r="B32" s="190"/>
      <c r="C32" s="196"/>
      <c r="D32" s="187"/>
      <c r="E32" s="90">
        <f>'1.3.28'!D4</f>
        <v>0</v>
      </c>
      <c r="F32" s="90">
        <f>'1.3.28'!D5</f>
        <v>0</v>
      </c>
      <c r="G32" s="221" t="str">
        <f>IF(F33&lt;=0,"ปิดงบ",IF(F33&lt;0,"-","-"))</f>
        <v>ปิดงบ</v>
      </c>
    </row>
    <row r="33" spans="1:7" ht="22.5" customHeight="1">
      <c r="A33" s="191" t="s">
        <v>209</v>
      </c>
      <c r="B33" s="190"/>
      <c r="C33" s="196"/>
      <c r="D33" s="187"/>
      <c r="E33" s="90">
        <f>'1.3.29'!D4</f>
        <v>0</v>
      </c>
      <c r="F33" s="90">
        <f>'1.3.29'!D5</f>
        <v>0</v>
      </c>
      <c r="G33" s="221" t="str">
        <f t="shared" si="0"/>
        <v>ปิดงบ</v>
      </c>
    </row>
    <row r="34" spans="1:7" ht="22.5" customHeight="1">
      <c r="A34" s="289" t="s">
        <v>34</v>
      </c>
      <c r="B34" s="289"/>
      <c r="C34" s="289"/>
      <c r="D34" s="289"/>
      <c r="E34" s="289"/>
      <c r="F34" s="289"/>
      <c r="G34" s="289"/>
    </row>
    <row r="35" spans="1:7" ht="22.5" customHeight="1">
      <c r="A35" s="50"/>
      <c r="B35" s="50"/>
      <c r="C35" s="50"/>
      <c r="D35" s="147"/>
      <c r="E35" s="300" t="s">
        <v>43</v>
      </c>
      <c r="F35" s="300"/>
      <c r="G35" s="300"/>
    </row>
    <row r="36" ht="20.25">
      <c r="A36" s="9"/>
    </row>
    <row r="37" ht="20.25">
      <c r="A37" s="9"/>
    </row>
    <row r="38" ht="20.25">
      <c r="A38" s="9"/>
    </row>
    <row r="39" ht="20.25">
      <c r="A39" s="9"/>
    </row>
    <row r="40" ht="20.25">
      <c r="A40" s="9"/>
    </row>
    <row r="41" ht="20.25">
      <c r="A41" s="9"/>
    </row>
    <row r="42" ht="20.25">
      <c r="A42" s="9"/>
    </row>
    <row r="43" ht="20.25">
      <c r="A43" s="9"/>
    </row>
    <row r="44" ht="20.25">
      <c r="A44" s="9"/>
    </row>
    <row r="45" ht="20.25">
      <c r="A45" s="9"/>
    </row>
    <row r="46" ht="20.25">
      <c r="A46" s="9"/>
    </row>
    <row r="47" ht="20.25">
      <c r="A47" s="9"/>
    </row>
    <row r="48" ht="20.25">
      <c r="A48" s="9"/>
    </row>
    <row r="49" ht="20.25">
      <c r="A49" s="9"/>
    </row>
    <row r="50" ht="20.25">
      <c r="A50" s="9"/>
    </row>
    <row r="51" ht="20.25">
      <c r="A51" s="9"/>
    </row>
    <row r="52" ht="20.25">
      <c r="A52" s="9"/>
    </row>
    <row r="53" ht="20.25">
      <c r="A53" s="9"/>
    </row>
    <row r="54" ht="20.25">
      <c r="A54" s="9"/>
    </row>
  </sheetData>
  <sheetProtection/>
  <mergeCells count="4">
    <mergeCell ref="A1:G1"/>
    <mergeCell ref="A2:G2"/>
    <mergeCell ref="A34:G34"/>
    <mergeCell ref="E35:G35"/>
  </mergeCells>
  <hyperlinks>
    <hyperlink ref="E35:G35" location="สรุปงบประมาณตามลำดับ!A1" display="คลิกเพื่อกลับหน้าสรุปงบประมาณ"/>
    <hyperlink ref="F9:G9" location="'1.3.6'!A1" display="1.3.6"/>
    <hyperlink ref="A5:B5" location="'1.3.1'!A1" display="1.3.1"/>
    <hyperlink ref="A6:B6" location="'1.3.2'!A1" display="1.3.2"/>
    <hyperlink ref="A7:B7" location="'1.3.3'!A1" display="1.3.3"/>
    <hyperlink ref="A8:B8" location="'1.3.4'!A1" display="1.3.4"/>
    <hyperlink ref="A9:B9" location="'1.3.5'!A1" display="1.3.5"/>
    <hyperlink ref="A10:B10" location="'1.3.6'!A1" display="1.3.6"/>
    <hyperlink ref="A11:B11" location="'1.3.7'!A1" display="1.3.7"/>
    <hyperlink ref="A12:B12" location="'1.3.8'!A1" display="1.3.8"/>
    <hyperlink ref="A13:B13" location="'1.3.9'!A1" display="1.3.9"/>
    <hyperlink ref="A14:B14" location="'1.3.10'!A1" display="1.3.10"/>
    <hyperlink ref="A15:B15" location="'1.3.11'!A1" display="1.3.11"/>
    <hyperlink ref="A16:B16" location="'1.3.12'!A1" display="1.3.12"/>
    <hyperlink ref="A17:B17" location="'1.3.13'!A1" display="1.3.13"/>
    <hyperlink ref="A18:B18" location="'1.3.14'!A1" display="1.3.14"/>
    <hyperlink ref="A19:B19" location="'1.3.15'!A1" display="1.3.15"/>
    <hyperlink ref="A20:B20" location="'1.3.16'!A1" display="1.3.16"/>
    <hyperlink ref="A21:B21" location="'1.3.17'!A1" display="1.3.17"/>
    <hyperlink ref="A22:B22" location="'1.3.18'!A1" display="1.3.18"/>
    <hyperlink ref="A23:B23" location="'1.3.19'!A1" display="1.3.19"/>
    <hyperlink ref="A24:B24" location="'1.3.20'!A1" display="1.3.20"/>
    <hyperlink ref="A25:B25" location="'1.3.21'!A1" display="1.3.21"/>
    <hyperlink ref="A26:B26" location="'1.3.22'!A1" display="1.3.22"/>
    <hyperlink ref="A26" location="'1.3.20'!A1" display="1.3.20"/>
    <hyperlink ref="A27:B27" location="'1.3.23'!A1" display="1.3.23"/>
    <hyperlink ref="A28:B28" location="'1.3.24'!A1" display="1.3.24"/>
    <hyperlink ref="A29:B29" location="'1.3.25'!A1" display="1.3.25"/>
    <hyperlink ref="A30:B30" location="'1.3.26'!A1" display="1.3.26"/>
    <hyperlink ref="A31:B31" location="'1.3.27'!A1" display="1.3.27"/>
    <hyperlink ref="A32:B32" location="'1.3.28'!A1" display="1.3.28"/>
    <hyperlink ref="A33:B33" location="'1.3.29'!A1" display="1.3.29"/>
  </hyperlinks>
  <printOptions horizontalCentered="1"/>
  <pageMargins left="0.35433070866141736" right="0.1968503937007874" top="0.4330708661417323" bottom="0.16" header="0.31496062992125984" footer="0.16"/>
  <pageSetup fitToWidth="0" horizontalDpi="300" verticalDpi="300" orientation="landscape" paperSize="9" scale="72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36.14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295" t="str">
        <f>SMAT!B4</f>
        <v>ห้องเรียนพิเศษวิทยาศาสตร์และเทคโนโลยี (SMAT)</v>
      </c>
      <c r="D1" s="295"/>
      <c r="E1" s="295"/>
    </row>
    <row r="2" spans="1:5" ht="21">
      <c r="A2" s="64" t="s">
        <v>5</v>
      </c>
      <c r="B2" s="44" t="str">
        <f>SMAT!A5</f>
        <v>1.3.1</v>
      </c>
      <c r="C2" s="296" t="str">
        <f>SMAT!B5</f>
        <v>งบกลาง</v>
      </c>
      <c r="D2" s="296"/>
      <c r="E2" s="296"/>
    </row>
    <row r="3" spans="3:5" ht="22.5" customHeight="1">
      <c r="C3" s="8" t="s">
        <v>7</v>
      </c>
      <c r="D3" s="32">
        <f>SMAT!D5</f>
        <v>500000</v>
      </c>
      <c r="E3" s="29" t="s">
        <v>10</v>
      </c>
    </row>
    <row r="4" spans="1:5" ht="22.5" customHeight="1">
      <c r="A4" s="305" t="s">
        <v>35</v>
      </c>
      <c r="B4" s="305"/>
      <c r="C4" s="8" t="s">
        <v>8</v>
      </c>
      <c r="D4" s="33">
        <f>SUM(D8:D36)</f>
        <v>0</v>
      </c>
      <c r="E4" s="30" t="s">
        <v>10</v>
      </c>
    </row>
    <row r="5" spans="1:5" ht="22.5" customHeight="1">
      <c r="A5" s="293" t="s">
        <v>33</v>
      </c>
      <c r="B5" s="294"/>
      <c r="C5" s="8" t="s">
        <v>9</v>
      </c>
      <c r="D5" s="34">
        <f>D3-D4</f>
        <v>500000</v>
      </c>
      <c r="E5" s="31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horizontalDpi="300" verticalDpi="3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E2A7"/>
  </sheetPr>
  <dimension ref="A1:I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38.14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295" t="str">
        <f>SMAT!B4</f>
        <v>ห้องเรียนพิเศษวิทยาศาสตร์และเทคโนโลยี (SMAT)</v>
      </c>
      <c r="D1" s="295"/>
      <c r="E1" s="295"/>
    </row>
    <row r="2" spans="1:5" ht="21">
      <c r="A2" s="51" t="s">
        <v>5</v>
      </c>
      <c r="B2" s="44" t="str">
        <f>SMAT!A6</f>
        <v>1.3.2</v>
      </c>
      <c r="C2" s="296" t="str">
        <f>SMAT!B6</f>
        <v>ค่าตอบแทนเงินเดือนพนักงานเตรียมอุปกรณ์สารเคมี (Lab boy)</v>
      </c>
      <c r="D2" s="296"/>
      <c r="E2" s="296"/>
    </row>
    <row r="3" spans="3:5" ht="22.5" customHeight="1">
      <c r="C3" s="8" t="s">
        <v>7</v>
      </c>
      <c r="D3" s="32">
        <f>SMAT!D6</f>
        <v>534800</v>
      </c>
      <c r="E3" s="29" t="s">
        <v>10</v>
      </c>
    </row>
    <row r="4" spans="1:5" ht="22.5" customHeight="1">
      <c r="A4" s="305" t="s">
        <v>35</v>
      </c>
      <c r="B4" s="305"/>
      <c r="C4" s="8" t="s">
        <v>8</v>
      </c>
      <c r="D4" s="33">
        <f>SUM(D8:D36)</f>
        <v>534800</v>
      </c>
      <c r="E4" s="30" t="s">
        <v>10</v>
      </c>
    </row>
    <row r="5" spans="1:5" ht="22.5" customHeight="1">
      <c r="A5" s="293" t="s">
        <v>33</v>
      </c>
      <c r="B5" s="294"/>
      <c r="C5" s="8" t="s">
        <v>9</v>
      </c>
      <c r="D5" s="34">
        <f>D3-D4</f>
        <v>0</v>
      </c>
      <c r="E5" s="31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9" ht="21">
      <c r="A8" s="7"/>
      <c r="B8" s="4"/>
      <c r="C8" s="5" t="s">
        <v>270</v>
      </c>
      <c r="D8" s="26">
        <v>534800</v>
      </c>
      <c r="E8" s="5"/>
      <c r="G8" s="1">
        <v>16446</v>
      </c>
      <c r="H8" s="1">
        <v>750</v>
      </c>
      <c r="I8" s="1">
        <f aca="true" t="shared" si="0" ref="I8:I19">SUM(G8:H8)</f>
        <v>17196</v>
      </c>
    </row>
    <row r="9" spans="1:9" ht="21">
      <c r="A9" s="7"/>
      <c r="B9" s="4"/>
      <c r="C9" s="5"/>
      <c r="D9" s="26"/>
      <c r="E9" s="5"/>
      <c r="G9" s="1">
        <v>16446</v>
      </c>
      <c r="H9" s="1">
        <v>375</v>
      </c>
      <c r="I9" s="1">
        <f t="shared" si="0"/>
        <v>16821</v>
      </c>
    </row>
    <row r="10" spans="1:9" ht="21">
      <c r="A10" s="7"/>
      <c r="B10" s="4"/>
      <c r="C10" s="5"/>
      <c r="D10" s="26"/>
      <c r="E10" s="5"/>
      <c r="G10" s="1">
        <v>16446</v>
      </c>
      <c r="H10" s="1">
        <v>375</v>
      </c>
      <c r="I10" s="1">
        <f t="shared" si="0"/>
        <v>16821</v>
      </c>
    </row>
    <row r="11" spans="1:9" ht="21">
      <c r="A11" s="7"/>
      <c r="B11" s="4"/>
      <c r="C11" s="5"/>
      <c r="D11" s="26"/>
      <c r="E11" s="5"/>
      <c r="G11" s="1">
        <v>16446</v>
      </c>
      <c r="H11" s="1">
        <v>375</v>
      </c>
      <c r="I11" s="1">
        <f t="shared" si="0"/>
        <v>16821</v>
      </c>
    </row>
    <row r="12" spans="1:9" ht="21">
      <c r="A12" s="7"/>
      <c r="B12" s="4"/>
      <c r="C12" s="5"/>
      <c r="D12" s="26"/>
      <c r="E12" s="5"/>
      <c r="G12" s="1">
        <v>16446</v>
      </c>
      <c r="H12" s="1">
        <v>375</v>
      </c>
      <c r="I12" s="1">
        <f t="shared" si="0"/>
        <v>16821</v>
      </c>
    </row>
    <row r="13" spans="1:9" ht="21">
      <c r="A13" s="7"/>
      <c r="B13" s="4"/>
      <c r="C13" s="5"/>
      <c r="D13" s="26"/>
      <c r="E13" s="5"/>
      <c r="G13" s="1">
        <v>16446</v>
      </c>
      <c r="H13" s="1">
        <v>375</v>
      </c>
      <c r="I13" s="1">
        <f t="shared" si="0"/>
        <v>16821</v>
      </c>
    </row>
    <row r="14" spans="1:9" ht="21">
      <c r="A14" s="7"/>
      <c r="B14" s="4"/>
      <c r="C14" s="5"/>
      <c r="D14" s="26"/>
      <c r="E14" s="5"/>
      <c r="G14" s="1">
        <v>7675</v>
      </c>
      <c r="H14" s="1">
        <v>192</v>
      </c>
      <c r="I14" s="1">
        <f t="shared" si="0"/>
        <v>7867</v>
      </c>
    </row>
    <row r="15" spans="1:9" ht="21">
      <c r="A15" s="7"/>
      <c r="B15" s="4"/>
      <c r="C15" s="5"/>
      <c r="D15" s="26"/>
      <c r="E15" s="5"/>
      <c r="G15" s="1">
        <v>1061</v>
      </c>
      <c r="H15" s="1">
        <v>83</v>
      </c>
      <c r="I15" s="1">
        <f t="shared" si="0"/>
        <v>1144</v>
      </c>
    </row>
    <row r="16" spans="1:9" ht="21">
      <c r="A16" s="7"/>
      <c r="B16" s="4"/>
      <c r="C16" s="5"/>
      <c r="D16" s="26"/>
      <c r="E16" s="5"/>
      <c r="G16" s="1">
        <v>16446</v>
      </c>
      <c r="H16" s="1">
        <v>750</v>
      </c>
      <c r="I16" s="1">
        <f t="shared" si="0"/>
        <v>17196</v>
      </c>
    </row>
    <row r="17" spans="1:9" ht="21">
      <c r="A17" s="7"/>
      <c r="B17" s="4"/>
      <c r="C17" s="5"/>
      <c r="D17" s="26"/>
      <c r="E17" s="5"/>
      <c r="G17" s="1">
        <v>16446</v>
      </c>
      <c r="H17" s="1">
        <v>750</v>
      </c>
      <c r="I17" s="1">
        <f t="shared" si="0"/>
        <v>17196</v>
      </c>
    </row>
    <row r="18" spans="1:9" ht="21">
      <c r="A18" s="7"/>
      <c r="B18" s="4"/>
      <c r="C18" s="5"/>
      <c r="D18" s="26"/>
      <c r="E18" s="5"/>
      <c r="G18" s="1">
        <v>16446</v>
      </c>
      <c r="H18" s="1">
        <v>750</v>
      </c>
      <c r="I18" s="1">
        <f t="shared" si="0"/>
        <v>17196</v>
      </c>
    </row>
    <row r="19" spans="1:9" ht="21">
      <c r="A19" s="7"/>
      <c r="B19" s="4"/>
      <c r="C19" s="5"/>
      <c r="D19" s="26"/>
      <c r="E19" s="5"/>
      <c r="G19" s="1">
        <v>16446</v>
      </c>
      <c r="H19" s="1">
        <v>750</v>
      </c>
      <c r="I19" s="1">
        <f t="shared" si="0"/>
        <v>17196</v>
      </c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horizontalDpi="300" verticalDpi="3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37.5742187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295" t="str">
        <f>SMAT!B4</f>
        <v>ห้องเรียนพิเศษวิทยาศาสตร์และเทคโนโลยี (SMAT)</v>
      </c>
      <c r="D1" s="295"/>
      <c r="E1" s="295"/>
    </row>
    <row r="2" spans="1:5" ht="21">
      <c r="A2" s="51" t="s">
        <v>5</v>
      </c>
      <c r="B2" s="44" t="str">
        <f>SMAT!A7</f>
        <v>1.3.3</v>
      </c>
      <c r="C2" s="296" t="str">
        <f>SMAT!B7</f>
        <v>กองทุนพัฒนาห้องเรียนพิเศษวิทยาศาสตร์</v>
      </c>
      <c r="D2" s="296"/>
      <c r="E2" s="296"/>
    </row>
    <row r="3" spans="3:5" ht="22.5" customHeight="1">
      <c r="C3" s="8" t="s">
        <v>7</v>
      </c>
      <c r="D3" s="32">
        <f>SMAT!D7</f>
        <v>500000</v>
      </c>
      <c r="E3" s="29" t="s">
        <v>10</v>
      </c>
    </row>
    <row r="4" spans="1:5" ht="22.5" customHeight="1">
      <c r="A4" s="305" t="s">
        <v>35</v>
      </c>
      <c r="B4" s="305"/>
      <c r="C4" s="8" t="s">
        <v>8</v>
      </c>
      <c r="D4" s="33">
        <f>SUM(D8:D36)-SUM(E8:E36)</f>
        <v>0</v>
      </c>
      <c r="E4" s="30" t="s">
        <v>10</v>
      </c>
    </row>
    <row r="5" spans="1:5" ht="22.5" customHeight="1">
      <c r="A5" s="293" t="s">
        <v>33</v>
      </c>
      <c r="B5" s="294"/>
      <c r="C5" s="8" t="s">
        <v>9</v>
      </c>
      <c r="D5" s="34">
        <f>D3-D4</f>
        <v>500000</v>
      </c>
      <c r="E5" s="31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66"/>
    </row>
    <row r="9" spans="1:5" ht="21">
      <c r="A9" s="7"/>
      <c r="B9" s="4"/>
      <c r="C9" s="5"/>
      <c r="D9" s="27"/>
      <c r="E9" s="66"/>
    </row>
    <row r="10" spans="1:5" ht="21">
      <c r="A10" s="7"/>
      <c r="B10" s="4"/>
      <c r="D10" s="27"/>
      <c r="E10" s="66"/>
    </row>
    <row r="11" spans="1:5" ht="21">
      <c r="A11" s="7"/>
      <c r="B11" s="4"/>
      <c r="C11" s="5"/>
      <c r="D11" s="27"/>
      <c r="E11" s="66"/>
    </row>
    <row r="12" spans="1:5" ht="21">
      <c r="A12" s="7"/>
      <c r="B12" s="4"/>
      <c r="C12" s="5"/>
      <c r="D12" s="27"/>
      <c r="E12" s="66"/>
    </row>
    <row r="13" spans="1:5" ht="21">
      <c r="A13" s="7"/>
      <c r="B13" s="4"/>
      <c r="C13" s="5"/>
      <c r="D13" s="27"/>
      <c r="E13" s="66"/>
    </row>
    <row r="14" spans="1:5" ht="21">
      <c r="A14" s="7"/>
      <c r="B14" s="4"/>
      <c r="C14" s="5"/>
      <c r="D14" s="27"/>
      <c r="E14" s="66"/>
    </row>
    <row r="15" spans="1:5" ht="21">
      <c r="A15" s="7"/>
      <c r="B15" s="4"/>
      <c r="C15" s="5"/>
      <c r="D15" s="27"/>
      <c r="E15" s="66"/>
    </row>
    <row r="16" spans="1:5" ht="21">
      <c r="A16" s="7"/>
      <c r="B16" s="4"/>
      <c r="C16" s="5"/>
      <c r="D16" s="27"/>
      <c r="E16" s="66"/>
    </row>
    <row r="17" spans="1:5" ht="21">
      <c r="A17" s="7"/>
      <c r="B17" s="4"/>
      <c r="C17" s="5"/>
      <c r="D17" s="27"/>
      <c r="E17" s="66"/>
    </row>
    <row r="18" spans="1:5" ht="21">
      <c r="A18" s="7"/>
      <c r="B18" s="4"/>
      <c r="C18" s="5"/>
      <c r="D18" s="27"/>
      <c r="E18" s="66"/>
    </row>
    <row r="19" spans="1:5" ht="21">
      <c r="A19" s="7"/>
      <c r="B19" s="4"/>
      <c r="C19" s="5"/>
      <c r="D19" s="27"/>
      <c r="E19" s="66"/>
    </row>
    <row r="20" spans="1:5" ht="21">
      <c r="A20" s="7"/>
      <c r="B20" s="4"/>
      <c r="C20" s="5"/>
      <c r="D20" s="27"/>
      <c r="E20" s="66"/>
    </row>
    <row r="21" spans="1:5" ht="21">
      <c r="A21" s="7"/>
      <c r="B21" s="4"/>
      <c r="C21" s="5"/>
      <c r="D21" s="27"/>
      <c r="E21" s="66"/>
    </row>
    <row r="22" spans="1:5" ht="21">
      <c r="A22" s="7"/>
      <c r="B22" s="4"/>
      <c r="C22" s="5"/>
      <c r="D22" s="27"/>
      <c r="E22" s="66"/>
    </row>
    <row r="23" spans="1:5" ht="21">
      <c r="A23" s="7"/>
      <c r="B23" s="4"/>
      <c r="C23" s="5"/>
      <c r="D23" s="27"/>
      <c r="E23" s="66"/>
    </row>
    <row r="24" spans="1:5" ht="21">
      <c r="A24" s="7"/>
      <c r="B24" s="4"/>
      <c r="C24" s="5"/>
      <c r="D24" s="27"/>
      <c r="E24" s="66"/>
    </row>
    <row r="25" spans="1:5" ht="21">
      <c r="A25" s="7"/>
      <c r="B25" s="4"/>
      <c r="C25" s="5"/>
      <c r="D25" s="27"/>
      <c r="E25" s="66"/>
    </row>
    <row r="26" spans="1:5" ht="21">
      <c r="A26" s="7"/>
      <c r="B26" s="4"/>
      <c r="C26" s="5"/>
      <c r="D26" s="27"/>
      <c r="E26" s="66"/>
    </row>
    <row r="27" spans="1:5" ht="21">
      <c r="A27" s="7"/>
      <c r="B27" s="4"/>
      <c r="C27" s="5"/>
      <c r="D27" s="27"/>
      <c r="E27" s="66"/>
    </row>
    <row r="28" spans="1:5" ht="21">
      <c r="A28" s="7"/>
      <c r="B28" s="4"/>
      <c r="C28" s="5"/>
      <c r="D28" s="27"/>
      <c r="E28" s="66"/>
    </row>
    <row r="29" spans="1:5" ht="21">
      <c r="A29" s="7"/>
      <c r="B29" s="4"/>
      <c r="C29" s="5"/>
      <c r="D29" s="27"/>
      <c r="E29" s="66"/>
    </row>
    <row r="30" spans="1:5" ht="21">
      <c r="A30" s="7"/>
      <c r="B30" s="4"/>
      <c r="C30" s="5"/>
      <c r="D30" s="27"/>
      <c r="E30" s="66"/>
    </row>
    <row r="31" spans="1:5" ht="21">
      <c r="A31" s="7"/>
      <c r="B31" s="4"/>
      <c r="C31" s="5"/>
      <c r="D31" s="27"/>
      <c r="E31" s="66"/>
    </row>
    <row r="32" spans="1:5" ht="21">
      <c r="A32" s="7"/>
      <c r="B32" s="4"/>
      <c r="C32" s="5"/>
      <c r="D32" s="27"/>
      <c r="E32" s="66"/>
    </row>
    <row r="33" spans="1:5" ht="21">
      <c r="A33" s="7"/>
      <c r="B33" s="4"/>
      <c r="C33" s="5"/>
      <c r="D33" s="27"/>
      <c r="E33" s="66"/>
    </row>
    <row r="34" spans="1:5" ht="21">
      <c r="A34" s="7"/>
      <c r="B34" s="4"/>
      <c r="C34" s="5"/>
      <c r="D34" s="27"/>
      <c r="E34" s="66"/>
    </row>
    <row r="35" spans="1:5" ht="21">
      <c r="A35" s="7"/>
      <c r="B35" s="4"/>
      <c r="C35" s="5"/>
      <c r="D35" s="27"/>
      <c r="E35" s="66"/>
    </row>
    <row r="36" spans="1:5" ht="21">
      <c r="A36" s="7"/>
      <c r="B36" s="4"/>
      <c r="C36" s="5"/>
      <c r="D36" s="27"/>
      <c r="E36" s="66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00CC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>
        <f>MP!A5</f>
        <v>1.1</v>
      </c>
      <c r="C1" s="295" t="str">
        <f>MP!B5</f>
        <v>ห้องเรียนพิเศษโปรแกรมพหุภาษา (MP)</v>
      </c>
      <c r="D1" s="295"/>
      <c r="E1" s="295"/>
    </row>
    <row r="2" spans="1:5" ht="21">
      <c r="A2" s="42" t="s">
        <v>5</v>
      </c>
      <c r="B2" s="44" t="str">
        <f>MP!A9</f>
        <v>1.1.4</v>
      </c>
      <c r="C2" s="296" t="str">
        <f>MP!B9</f>
        <v>วัสดุสำนักงานห้องเรียนพหุภาษา</v>
      </c>
      <c r="D2" s="296"/>
      <c r="E2" s="296"/>
    </row>
    <row r="3" spans="3:5" ht="22.5" customHeight="1">
      <c r="C3" s="8" t="s">
        <v>7</v>
      </c>
      <c r="D3" s="12">
        <f>MP!D9</f>
        <v>40000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SUM(D8:D36)-SUM(E8:E36)</f>
        <v>35724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4276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24083</v>
      </c>
      <c r="B8" s="4"/>
      <c r="C8" s="5" t="s">
        <v>387</v>
      </c>
      <c r="D8" s="26">
        <v>35724</v>
      </c>
      <c r="E8" s="66"/>
    </row>
    <row r="9" spans="1:5" ht="21">
      <c r="A9" s="101"/>
      <c r="B9" s="102"/>
      <c r="C9" s="5"/>
      <c r="D9" s="26"/>
      <c r="E9" s="105"/>
    </row>
    <row r="10" spans="1:5" ht="21">
      <c r="A10" s="7"/>
      <c r="B10" s="4"/>
      <c r="C10" s="5"/>
      <c r="D10" s="26"/>
      <c r="E10" s="66"/>
    </row>
    <row r="11" spans="1:5" ht="21">
      <c r="A11" s="7"/>
      <c r="B11" s="4"/>
      <c r="C11" s="5"/>
      <c r="D11" s="26"/>
      <c r="E11" s="66"/>
    </row>
    <row r="12" spans="1:5" ht="21">
      <c r="A12" s="7"/>
      <c r="B12" s="4"/>
      <c r="C12" s="5"/>
      <c r="D12" s="26"/>
      <c r="E12" s="66"/>
    </row>
    <row r="13" spans="1:5" ht="21">
      <c r="A13" s="7"/>
      <c r="B13" s="4"/>
      <c r="C13" s="5"/>
      <c r="D13" s="27"/>
      <c r="E13" s="66"/>
    </row>
    <row r="14" spans="1:5" ht="21">
      <c r="A14" s="7"/>
      <c r="B14" s="4"/>
      <c r="C14" s="5"/>
      <c r="D14" s="27"/>
      <c r="E14" s="66"/>
    </row>
    <row r="15" spans="1:5" ht="21">
      <c r="A15" s="7"/>
      <c r="B15" s="4"/>
      <c r="C15" s="5"/>
      <c r="D15" s="27"/>
      <c r="E15" s="66"/>
    </row>
    <row r="16" spans="1:5" ht="21">
      <c r="A16" s="7"/>
      <c r="B16" s="4"/>
      <c r="C16" s="5"/>
      <c r="D16" s="27"/>
      <c r="E16" s="66"/>
    </row>
    <row r="17" spans="1:5" ht="21">
      <c r="A17" s="7"/>
      <c r="B17" s="4"/>
      <c r="C17" s="5"/>
      <c r="D17" s="27"/>
      <c r="E17" s="66"/>
    </row>
    <row r="18" spans="1:5" ht="21">
      <c r="A18" s="7"/>
      <c r="B18" s="4"/>
      <c r="C18" s="5"/>
      <c r="D18" s="27"/>
      <c r="E18" s="66"/>
    </row>
    <row r="19" spans="1:5" ht="21">
      <c r="A19" s="7"/>
      <c r="B19" s="4"/>
      <c r="C19" s="5"/>
      <c r="D19" s="27"/>
      <c r="E19" s="66"/>
    </row>
    <row r="20" spans="1:5" ht="21">
      <c r="A20" s="7"/>
      <c r="B20" s="4"/>
      <c r="C20" s="5"/>
      <c r="D20" s="27"/>
      <c r="E20" s="66"/>
    </row>
    <row r="21" spans="1:5" ht="21">
      <c r="A21" s="7"/>
      <c r="B21" s="4"/>
      <c r="C21" s="5"/>
      <c r="D21" s="27"/>
      <c r="E21" s="66"/>
    </row>
    <row r="22" spans="1:5" ht="21">
      <c r="A22" s="7"/>
      <c r="B22" s="4"/>
      <c r="C22" s="5"/>
      <c r="D22" s="27"/>
      <c r="E22" s="66"/>
    </row>
    <row r="23" spans="1:5" ht="21">
      <c r="A23" s="7"/>
      <c r="B23" s="4"/>
      <c r="C23" s="5"/>
      <c r="D23" s="27"/>
      <c r="E23" s="66"/>
    </row>
    <row r="24" spans="1:5" ht="21">
      <c r="A24" s="7"/>
      <c r="B24" s="4"/>
      <c r="C24" s="5"/>
      <c r="D24" s="27"/>
      <c r="E24" s="66"/>
    </row>
    <row r="25" spans="1:5" ht="21">
      <c r="A25" s="7"/>
      <c r="B25" s="4"/>
      <c r="C25" s="5"/>
      <c r="D25" s="27"/>
      <c r="E25" s="66"/>
    </row>
    <row r="26" spans="1:5" ht="21">
      <c r="A26" s="7"/>
      <c r="B26" s="4"/>
      <c r="C26" s="5"/>
      <c r="D26" s="27"/>
      <c r="E26" s="66"/>
    </row>
    <row r="27" spans="1:5" ht="21">
      <c r="A27" s="7"/>
      <c r="B27" s="4"/>
      <c r="C27" s="5"/>
      <c r="D27" s="27"/>
      <c r="E27" s="66"/>
    </row>
    <row r="28" spans="1:5" ht="21">
      <c r="A28" s="7"/>
      <c r="B28" s="4"/>
      <c r="C28" s="5"/>
      <c r="D28" s="27"/>
      <c r="E28" s="66"/>
    </row>
    <row r="29" spans="1:5" ht="21">
      <c r="A29" s="7"/>
      <c r="B29" s="4"/>
      <c r="C29" s="5"/>
      <c r="D29" s="27"/>
      <c r="E29" s="66"/>
    </row>
    <row r="30" spans="1:5" ht="21">
      <c r="A30" s="7"/>
      <c r="B30" s="4"/>
      <c r="C30" s="5"/>
      <c r="D30" s="27"/>
      <c r="E30" s="66"/>
    </row>
    <row r="31" spans="1:5" ht="21">
      <c r="A31" s="7"/>
      <c r="B31" s="4"/>
      <c r="C31" s="5"/>
      <c r="D31" s="27"/>
      <c r="E31" s="66"/>
    </row>
    <row r="32" spans="1:5" ht="21">
      <c r="A32" s="7"/>
      <c r="B32" s="4"/>
      <c r="C32" s="5"/>
      <c r="D32" s="27"/>
      <c r="E32" s="66"/>
    </row>
    <row r="33" spans="1:5" ht="21">
      <c r="A33" s="7"/>
      <c r="B33" s="4"/>
      <c r="C33" s="5"/>
      <c r="D33" s="27"/>
      <c r="E33" s="66"/>
    </row>
    <row r="34" spans="1:5" ht="21">
      <c r="A34" s="7"/>
      <c r="B34" s="4"/>
      <c r="C34" s="5"/>
      <c r="D34" s="27"/>
      <c r="E34" s="66"/>
    </row>
    <row r="35" spans="1:5" ht="21">
      <c r="A35" s="7"/>
      <c r="B35" s="4"/>
      <c r="C35" s="5"/>
      <c r="D35" s="27"/>
      <c r="E35" s="66"/>
    </row>
    <row r="36" spans="1:5" ht="21">
      <c r="A36" s="7"/>
      <c r="B36" s="4"/>
      <c r="C36" s="5"/>
      <c r="D36" s="27"/>
      <c r="E36" s="66"/>
    </row>
  </sheetData>
  <sheetProtection/>
  <mergeCells count="4">
    <mergeCell ref="A5:B5"/>
    <mergeCell ref="C1:E1"/>
    <mergeCell ref="C2:E2"/>
    <mergeCell ref="A4:B4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horizontalDpi="300" verticalDpi="3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/>
      <c r="B1" s="54" t="str">
        <f>SMAT!A4</f>
        <v>1.3.</v>
      </c>
      <c r="C1" s="295" t="str">
        <f>SMAT!B4</f>
        <v>ห้องเรียนพิเศษวิทยาศาสตร์และเทคโนโลยี (SMAT)</v>
      </c>
      <c r="D1" s="295"/>
      <c r="E1" s="295"/>
    </row>
    <row r="2" spans="1:5" ht="21">
      <c r="A2" s="51" t="s">
        <v>5</v>
      </c>
      <c r="B2" s="44" t="str">
        <f>SMAT!A8</f>
        <v>1.3.4</v>
      </c>
      <c r="C2" s="296" t="str">
        <f>SMAT!B8</f>
        <v>ค่ายปฐมนิเทศและสานสัมพันธ์นักเรียนห้องเรียนพิเศษ SMAT </v>
      </c>
      <c r="D2" s="296"/>
      <c r="E2" s="296"/>
    </row>
    <row r="3" spans="3:5" ht="22.5" customHeight="1">
      <c r="C3" s="8" t="s">
        <v>7</v>
      </c>
      <c r="D3" s="12">
        <f>SMAT!D8</f>
        <v>34673</v>
      </c>
      <c r="E3" s="22" t="s">
        <v>10</v>
      </c>
    </row>
    <row r="4" spans="1:5" ht="22.5" customHeight="1">
      <c r="A4" s="305" t="s">
        <v>35</v>
      </c>
      <c r="B4" s="305"/>
      <c r="C4" s="8" t="s">
        <v>8</v>
      </c>
      <c r="D4" s="25">
        <f>SUM(D8:D36)</f>
        <v>34208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465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23948</v>
      </c>
      <c r="B8" s="4"/>
      <c r="C8" s="5" t="s">
        <v>320</v>
      </c>
      <c r="D8" s="27">
        <v>34208</v>
      </c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37.8515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295" t="str">
        <f>SMAT!B4</f>
        <v>ห้องเรียนพิเศษวิทยาศาสตร์และเทคโนโลยี (SMAT)</v>
      </c>
      <c r="D1" s="295"/>
      <c r="E1" s="295"/>
    </row>
    <row r="2" spans="1:5" ht="21">
      <c r="A2" s="51" t="s">
        <v>5</v>
      </c>
      <c r="B2" s="44" t="str">
        <f>SMAT!A9</f>
        <v>1.3.5</v>
      </c>
      <c r="C2" s="296" t="str">
        <f>SMAT!B9</f>
        <v>ค่ายเตรียมความพร้อมและเสริมสร้างทักษะการนำเสนอผลงานทางวิชาการ</v>
      </c>
      <c r="D2" s="296"/>
      <c r="E2" s="296"/>
    </row>
    <row r="3" spans="3:5" ht="22.5" customHeight="1">
      <c r="C3" s="8" t="s">
        <v>7</v>
      </c>
      <c r="D3" s="32">
        <f>SMAT!D9</f>
        <v>16233</v>
      </c>
      <c r="E3" s="29" t="s">
        <v>10</v>
      </c>
    </row>
    <row r="4" spans="1:5" ht="22.5" customHeight="1">
      <c r="A4" s="305" t="s">
        <v>35</v>
      </c>
      <c r="B4" s="305"/>
      <c r="C4" s="8" t="s">
        <v>8</v>
      </c>
      <c r="D4" s="33">
        <f>SUM(D8:D36)</f>
        <v>0</v>
      </c>
      <c r="E4" s="30" t="s">
        <v>10</v>
      </c>
    </row>
    <row r="5" spans="1:5" ht="22.5" customHeight="1">
      <c r="A5" s="293" t="s">
        <v>33</v>
      </c>
      <c r="B5" s="294"/>
      <c r="C5" s="8" t="s">
        <v>9</v>
      </c>
      <c r="D5" s="34">
        <f>D3-D4</f>
        <v>16233</v>
      </c>
      <c r="E5" s="31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horizontalDpi="300" verticalDpi="3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38.710937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295" t="str">
        <f>SMAT!B4</f>
        <v>ห้องเรียนพิเศษวิทยาศาสตร์และเทคโนโลยี (SMAT)</v>
      </c>
      <c r="D1" s="295"/>
      <c r="E1" s="295"/>
    </row>
    <row r="2" spans="1:5" ht="21">
      <c r="A2" s="51" t="s">
        <v>5</v>
      </c>
      <c r="B2" s="21" t="str">
        <f>SMAT!A10</f>
        <v>1.3.6</v>
      </c>
      <c r="C2" s="21" t="str">
        <f>SMAT!B10</f>
        <v>กิจกรรมสอนเสริมเตรียมความพร้อม SMAT</v>
      </c>
      <c r="D2" s="21"/>
      <c r="E2" s="21"/>
    </row>
    <row r="3" spans="3:5" ht="22.5" customHeight="1">
      <c r="C3" s="8" t="s">
        <v>7</v>
      </c>
      <c r="D3" s="12">
        <f>SMAT!D10</f>
        <v>422000</v>
      </c>
      <c r="E3" s="22" t="s">
        <v>10</v>
      </c>
    </row>
    <row r="4" spans="1:5" ht="22.5" customHeight="1">
      <c r="A4" s="305" t="s">
        <v>35</v>
      </c>
      <c r="B4" s="305"/>
      <c r="C4" s="8" t="s">
        <v>8</v>
      </c>
      <c r="D4" s="25">
        <f>SUM(D8:D36)</f>
        <v>420800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1200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23999</v>
      </c>
      <c r="B8" s="4"/>
      <c r="C8" s="5" t="s">
        <v>348</v>
      </c>
      <c r="D8" s="26">
        <v>345600</v>
      </c>
      <c r="E8" s="5"/>
    </row>
    <row r="9" spans="1:5" ht="21">
      <c r="A9" s="7"/>
      <c r="B9" s="4"/>
      <c r="C9" s="5" t="s">
        <v>306</v>
      </c>
      <c r="D9" s="27">
        <v>75200</v>
      </c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3">
    <mergeCell ref="C1:E1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horizontalDpi="300" verticalDpi="3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00E2A7"/>
  </sheetPr>
  <dimension ref="A1:F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421875" style="1" customWidth="1"/>
    <col min="6" max="6" width="10.8515625" style="1" bestFit="1" customWidth="1"/>
    <col min="7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295" t="str">
        <f>SMAT!B4</f>
        <v>ห้องเรียนพิเศษวิทยาศาสตร์และเทคโนโลยี (SMAT)</v>
      </c>
      <c r="D1" s="295"/>
      <c r="E1" s="295"/>
    </row>
    <row r="2" spans="1:5" ht="21">
      <c r="A2" s="51" t="s">
        <v>5</v>
      </c>
      <c r="B2" s="21" t="str">
        <f>SMAT!A11</f>
        <v>1.3.7</v>
      </c>
      <c r="C2" s="21" t="str">
        <f>SMAT!B11</f>
        <v>กิจกรรมเตรียมความพร้อมนักเรียนห้องเรียนพิเศษ เพื่อส่งเสริมการเข้าแข่งขัน สอวน.</v>
      </c>
      <c r="D2" s="21"/>
      <c r="E2" s="21"/>
    </row>
    <row r="3" spans="3:5" ht="22.5" customHeight="1">
      <c r="C3" s="8" t="s">
        <v>7</v>
      </c>
      <c r="D3" s="32">
        <f>SMAT!D11</f>
        <v>248040</v>
      </c>
      <c r="E3" s="29" t="s">
        <v>10</v>
      </c>
    </row>
    <row r="4" spans="1:5" ht="22.5" customHeight="1">
      <c r="A4" s="305" t="s">
        <v>35</v>
      </c>
      <c r="B4" s="305"/>
      <c r="C4" s="8" t="s">
        <v>8</v>
      </c>
      <c r="D4" s="33">
        <f>SUM(D8:D36)</f>
        <v>173040</v>
      </c>
      <c r="E4" s="30" t="s">
        <v>10</v>
      </c>
    </row>
    <row r="5" spans="1:5" ht="22.5" customHeight="1">
      <c r="A5" s="293" t="s">
        <v>33</v>
      </c>
      <c r="B5" s="294"/>
      <c r="C5" s="8" t="s">
        <v>9</v>
      </c>
      <c r="D5" s="34">
        <f>D3-D4</f>
        <v>75000</v>
      </c>
      <c r="E5" s="31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23942</v>
      </c>
      <c r="B8" s="4"/>
      <c r="C8" s="5" t="s">
        <v>305</v>
      </c>
      <c r="D8" s="26">
        <v>37200</v>
      </c>
      <c r="E8" s="5"/>
    </row>
    <row r="9" spans="1:5" ht="21">
      <c r="A9" s="144"/>
      <c r="B9" s="4"/>
      <c r="C9" s="5" t="s">
        <v>310</v>
      </c>
      <c r="D9" s="27">
        <v>14400</v>
      </c>
      <c r="E9" s="5"/>
    </row>
    <row r="10" spans="1:5" ht="21">
      <c r="A10" s="7"/>
      <c r="B10" s="4"/>
      <c r="C10" s="5" t="s">
        <v>306</v>
      </c>
      <c r="D10" s="27">
        <v>53900</v>
      </c>
      <c r="E10" s="5"/>
    </row>
    <row r="11" spans="1:5" ht="21">
      <c r="A11" s="7"/>
      <c r="B11" s="4"/>
      <c r="C11" s="5" t="s">
        <v>294</v>
      </c>
      <c r="D11" s="27">
        <v>2640</v>
      </c>
      <c r="E11" s="5"/>
    </row>
    <row r="12" spans="1:5" ht="21">
      <c r="A12" s="7"/>
      <c r="B12" s="4"/>
      <c r="C12" s="5" t="s">
        <v>307</v>
      </c>
      <c r="D12" s="27">
        <v>33000</v>
      </c>
      <c r="E12" s="69"/>
    </row>
    <row r="13" spans="1:5" ht="21">
      <c r="A13" s="7"/>
      <c r="B13" s="4"/>
      <c r="C13" s="5" t="s">
        <v>308</v>
      </c>
      <c r="D13" s="27">
        <v>15400</v>
      </c>
      <c r="E13" s="69"/>
    </row>
    <row r="14" spans="1:5" ht="21">
      <c r="A14" s="7"/>
      <c r="B14" s="4"/>
      <c r="C14" s="5" t="s">
        <v>309</v>
      </c>
      <c r="D14" s="27">
        <v>16500</v>
      </c>
      <c r="E14" s="69"/>
    </row>
    <row r="15" spans="1:5" ht="21">
      <c r="A15" s="7"/>
      <c r="B15" s="4"/>
      <c r="C15" s="5"/>
      <c r="D15" s="27"/>
      <c r="E15" s="69"/>
    </row>
    <row r="16" spans="1:5" ht="21">
      <c r="A16" s="7"/>
      <c r="B16" s="4"/>
      <c r="C16" s="5"/>
      <c r="D16" s="27"/>
      <c r="E16" s="69"/>
    </row>
    <row r="17" spans="1:6" ht="21">
      <c r="A17" s="7"/>
      <c r="B17" s="4"/>
      <c r="C17" s="5"/>
      <c r="D17" s="27"/>
      <c r="E17" s="69"/>
      <c r="F17" s="59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3">
    <mergeCell ref="C1:E1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horizontalDpi="300" verticalDpi="3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39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295" t="str">
        <f>SMAT!B4</f>
        <v>ห้องเรียนพิเศษวิทยาศาสตร์และเทคโนโลยี (SMAT)</v>
      </c>
      <c r="D1" s="295"/>
      <c r="E1" s="295"/>
    </row>
    <row r="2" spans="1:5" ht="21">
      <c r="A2" s="51" t="s">
        <v>5</v>
      </c>
      <c r="B2" s="21" t="str">
        <f>SMAT!A12</f>
        <v>1.3.8</v>
      </c>
      <c r="C2" s="21" t="str">
        <f>SMAT!B12</f>
        <v>กิจกรรมพัฒนาครูโครงการห้องเรียนพิเศษ SMAT</v>
      </c>
      <c r="D2" s="21"/>
      <c r="E2" s="21"/>
    </row>
    <row r="3" spans="3:5" ht="22.5" customHeight="1">
      <c r="C3" s="8" t="s">
        <v>7</v>
      </c>
      <c r="D3" s="12">
        <f>SMAT!D12</f>
        <v>212340</v>
      </c>
      <c r="E3" s="22" t="s">
        <v>10</v>
      </c>
    </row>
    <row r="4" spans="1:5" ht="22.5" customHeight="1">
      <c r="A4" s="305" t="s">
        <v>35</v>
      </c>
      <c r="B4" s="305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212340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101"/>
      <c r="B9" s="102"/>
      <c r="C9" s="103"/>
      <c r="D9" s="104"/>
      <c r="E9" s="174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3">
    <mergeCell ref="C1:E1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horizontalDpi="300" verticalDpi="3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295" t="str">
        <f>SMAT!B4</f>
        <v>ห้องเรียนพิเศษวิทยาศาสตร์และเทคโนโลยี (SMAT)</v>
      </c>
      <c r="D1" s="295"/>
      <c r="E1" s="295"/>
    </row>
    <row r="2" spans="1:5" ht="21">
      <c r="A2" s="51" t="s">
        <v>5</v>
      </c>
      <c r="B2" s="21" t="str">
        <f>SMAT!A13</f>
        <v>1.3.9</v>
      </c>
      <c r="C2" s="21" t="str">
        <f>SMAT!B13</f>
        <v>กิจกรรมค่ายวิทยาศาสตร์ระดับโรงเรียน มหาวิทยาลัยนเรศวร </v>
      </c>
      <c r="D2" s="21"/>
      <c r="E2" s="21"/>
    </row>
    <row r="3" spans="3:5" ht="22.5" customHeight="1">
      <c r="C3" s="8" t="s">
        <v>7</v>
      </c>
      <c r="D3" s="12">
        <f>SMAT!D13</f>
        <v>305500</v>
      </c>
      <c r="E3" s="22" t="s">
        <v>10</v>
      </c>
    </row>
    <row r="4" spans="1:5" ht="22.5" customHeight="1">
      <c r="A4" s="305" t="s">
        <v>35</v>
      </c>
      <c r="B4" s="305"/>
      <c r="C4" s="8" t="s">
        <v>8</v>
      </c>
      <c r="D4" s="25">
        <f>SUM(D8:D36)</f>
        <v>292500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13000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23915</v>
      </c>
      <c r="B8" s="4"/>
      <c r="C8" s="5" t="s">
        <v>291</v>
      </c>
      <c r="D8" s="26">
        <v>144000</v>
      </c>
      <c r="E8" s="5"/>
    </row>
    <row r="9" spans="1:5" ht="21">
      <c r="A9" s="7"/>
      <c r="B9" s="4"/>
      <c r="C9" s="5" t="s">
        <v>292</v>
      </c>
      <c r="D9" s="27">
        <v>12600</v>
      </c>
      <c r="E9" s="5"/>
    </row>
    <row r="10" spans="1:5" ht="21">
      <c r="A10" s="7"/>
      <c r="B10" s="4"/>
      <c r="C10" s="5" t="s">
        <v>293</v>
      </c>
      <c r="D10" s="27">
        <v>36000</v>
      </c>
      <c r="E10" s="5"/>
    </row>
    <row r="11" spans="1:5" ht="21">
      <c r="A11" s="7"/>
      <c r="B11" s="4"/>
      <c r="C11" s="5" t="s">
        <v>294</v>
      </c>
      <c r="D11" s="27">
        <v>5600</v>
      </c>
      <c r="E11" s="5"/>
    </row>
    <row r="12" spans="1:5" ht="21">
      <c r="A12" s="7"/>
      <c r="B12" s="4"/>
      <c r="C12" s="5" t="s">
        <v>295</v>
      </c>
      <c r="D12" s="27">
        <v>9600</v>
      </c>
      <c r="E12" s="5"/>
    </row>
    <row r="13" spans="1:5" ht="21">
      <c r="A13" s="7"/>
      <c r="B13" s="4"/>
      <c r="C13" s="5" t="s">
        <v>296</v>
      </c>
      <c r="D13" s="27">
        <v>77000</v>
      </c>
      <c r="E13" s="5"/>
    </row>
    <row r="14" spans="1:5" ht="21">
      <c r="A14" s="7"/>
      <c r="B14" s="4"/>
      <c r="C14" s="5" t="s">
        <v>297</v>
      </c>
      <c r="D14" s="27">
        <v>1000</v>
      </c>
      <c r="E14" s="5"/>
    </row>
    <row r="15" spans="1:5" ht="21">
      <c r="A15" s="7"/>
      <c r="B15" s="4"/>
      <c r="C15" s="5" t="s">
        <v>298</v>
      </c>
      <c r="D15" s="27">
        <v>6700</v>
      </c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3">
    <mergeCell ref="C1:E1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295" t="str">
        <f>SMAT!B4</f>
        <v>ห้องเรียนพิเศษวิทยาศาสตร์และเทคโนโลยี (SMAT)</v>
      </c>
      <c r="D1" s="295"/>
      <c r="E1" s="295"/>
    </row>
    <row r="2" spans="1:5" ht="21">
      <c r="A2" s="67" t="s">
        <v>5</v>
      </c>
      <c r="B2" s="52" t="str">
        <f>SMAT!A14</f>
        <v>1.3.10</v>
      </c>
      <c r="C2" s="21" t="str">
        <f>SMAT!B14</f>
        <v>กิจกรรมค่ายวิทยาศาสตร์ ณ มหาวิทยาลัยบูรพา</v>
      </c>
      <c r="D2" s="21"/>
      <c r="E2" s="21"/>
    </row>
    <row r="3" spans="3:5" ht="22.5" customHeight="1">
      <c r="C3" s="8" t="s">
        <v>7</v>
      </c>
      <c r="D3" s="12">
        <f>SMAT!D14</f>
        <v>295940</v>
      </c>
      <c r="E3" s="22" t="s">
        <v>10</v>
      </c>
    </row>
    <row r="4" spans="1:5" ht="22.5" customHeight="1">
      <c r="A4" s="305" t="s">
        <v>35</v>
      </c>
      <c r="B4" s="305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295940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3">
    <mergeCell ref="C1:E1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295" t="str">
        <f>SMAT!B4</f>
        <v>ห้องเรียนพิเศษวิทยาศาสตร์และเทคโนโลยี (SMAT)</v>
      </c>
      <c r="D1" s="295"/>
      <c r="E1" s="295"/>
    </row>
    <row r="2" spans="1:5" ht="21">
      <c r="A2" s="67" t="s">
        <v>5</v>
      </c>
      <c r="B2" s="52" t="str">
        <f>SMAT!A15</f>
        <v>1.3.11</v>
      </c>
      <c r="C2" s="21" t="str">
        <f>SMAT!B15</f>
        <v>กิจกรรมเปิดโลกทัศน์และนวัตกรรม ณ มหาวิทยาลัยมหิดล </v>
      </c>
      <c r="D2" s="21"/>
      <c r="E2" s="21"/>
    </row>
    <row r="3" spans="3:5" ht="22.5" customHeight="1">
      <c r="C3" s="8" t="s">
        <v>7</v>
      </c>
      <c r="D3" s="12">
        <f>SMAT!D15</f>
        <v>414620</v>
      </c>
      <c r="E3" s="22" t="s">
        <v>10</v>
      </c>
    </row>
    <row r="4" spans="1:5" ht="22.5" customHeight="1">
      <c r="A4" s="305" t="s">
        <v>35</v>
      </c>
      <c r="B4" s="305"/>
      <c r="C4" s="8" t="s">
        <v>8</v>
      </c>
      <c r="D4" s="25">
        <f>SUM(D8:D36)</f>
        <v>346820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67800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23972</v>
      </c>
      <c r="B8" s="4"/>
      <c r="C8" s="5" t="s">
        <v>332</v>
      </c>
      <c r="D8" s="26">
        <v>346820</v>
      </c>
      <c r="E8" s="5"/>
    </row>
    <row r="9" spans="1:5" ht="21">
      <c r="A9" s="9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101"/>
      <c r="B12" s="102"/>
      <c r="C12" s="103"/>
      <c r="D12" s="104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3">
    <mergeCell ref="C1:E1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7.421875" style="2" customWidth="1"/>
    <col min="3" max="3" width="49.42187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295" t="str">
        <f>SMAT!B4</f>
        <v>ห้องเรียนพิเศษวิทยาศาสตร์และเทคโนโลยี (SMAT)</v>
      </c>
      <c r="D1" s="295"/>
      <c r="E1" s="295"/>
    </row>
    <row r="2" spans="1:5" ht="23.25">
      <c r="A2" s="74" t="s">
        <v>5</v>
      </c>
      <c r="B2" s="76" t="str">
        <f>SMAT!A16</f>
        <v>1.3.12</v>
      </c>
      <c r="C2" s="21" t="str">
        <f>SMAT!B16</f>
        <v>กิจกรรมส่งเสริมการเข้าร่วมการแข่งขันหุ่นยนต์</v>
      </c>
      <c r="D2" s="21"/>
      <c r="E2" s="21"/>
    </row>
    <row r="3" spans="3:5" ht="22.5" customHeight="1">
      <c r="C3" s="8" t="s">
        <v>7</v>
      </c>
      <c r="D3" s="12">
        <f>SMAT!D16</f>
        <v>286180</v>
      </c>
      <c r="E3" s="22" t="s">
        <v>10</v>
      </c>
    </row>
    <row r="4" spans="1:5" ht="22.5" customHeight="1">
      <c r="A4" s="305" t="s">
        <v>35</v>
      </c>
      <c r="B4" s="305"/>
      <c r="C4" s="8" t="s">
        <v>8</v>
      </c>
      <c r="D4" s="25">
        <f>SUM(D8:D36)</f>
        <v>283780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2400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23901</v>
      </c>
      <c r="B8" s="4"/>
      <c r="C8" s="5" t="s">
        <v>299</v>
      </c>
      <c r="D8" s="26">
        <v>114060</v>
      </c>
      <c r="E8" s="5"/>
    </row>
    <row r="9" spans="1:5" ht="21">
      <c r="A9" s="7">
        <v>23957</v>
      </c>
      <c r="B9" s="4"/>
      <c r="C9" s="5" t="s">
        <v>319</v>
      </c>
      <c r="D9" s="27">
        <v>114060</v>
      </c>
      <c r="E9" s="5"/>
    </row>
    <row r="10" spans="1:5" ht="21">
      <c r="A10" s="7">
        <v>24084</v>
      </c>
      <c r="B10" s="4"/>
      <c r="C10" s="5" t="s">
        <v>389</v>
      </c>
      <c r="D10" s="27">
        <v>9040</v>
      </c>
      <c r="E10" s="5"/>
    </row>
    <row r="11" spans="1:5" ht="21">
      <c r="A11" s="7"/>
      <c r="B11" s="4"/>
      <c r="C11" s="5" t="s">
        <v>321</v>
      </c>
      <c r="D11" s="27">
        <v>18720</v>
      </c>
      <c r="E11" s="302">
        <f>D11+D12+D13+D14</f>
        <v>46620</v>
      </c>
    </row>
    <row r="12" spans="1:5" ht="21">
      <c r="A12" s="7"/>
      <c r="B12" s="4"/>
      <c r="C12" s="5" t="s">
        <v>335</v>
      </c>
      <c r="D12" s="27">
        <v>13800</v>
      </c>
      <c r="E12" s="306"/>
    </row>
    <row r="13" spans="1:5" ht="21">
      <c r="A13" s="7"/>
      <c r="B13" s="4"/>
      <c r="C13" s="5" t="s">
        <v>336</v>
      </c>
      <c r="D13" s="27">
        <v>3100</v>
      </c>
      <c r="E13" s="306"/>
    </row>
    <row r="14" spans="1:5" ht="21">
      <c r="A14" s="7"/>
      <c r="B14" s="4"/>
      <c r="C14" s="5" t="s">
        <v>390</v>
      </c>
      <c r="D14" s="27">
        <v>11000</v>
      </c>
      <c r="E14" s="307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A4:B4"/>
    <mergeCell ref="A5:B5"/>
    <mergeCell ref="E11:E14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00E2A7"/>
  </sheetPr>
  <dimension ref="A1:H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295" t="str">
        <f>SMAT!B4</f>
        <v>ห้องเรียนพิเศษวิทยาศาสตร์และเทคโนโลยี (SMAT)</v>
      </c>
      <c r="D1" s="295"/>
      <c r="E1" s="295"/>
    </row>
    <row r="2" spans="1:5" ht="23.25">
      <c r="A2" s="74" t="s">
        <v>5</v>
      </c>
      <c r="B2" s="76" t="str">
        <f>SMAT!A17</f>
        <v>1.3.13</v>
      </c>
      <c r="C2" s="21" t="str">
        <f>SMAT!B17</f>
        <v>กิจกรรมงานส่งเสริมความเป็นเลิศด้านวิชาการและแข่งขันทักษะ</v>
      </c>
      <c r="D2" s="21"/>
      <c r="E2" s="21"/>
    </row>
    <row r="3" spans="3:5" ht="22.5" customHeight="1">
      <c r="C3" s="8" t="s">
        <v>7</v>
      </c>
      <c r="D3" s="12">
        <f>SMAT!D17</f>
        <v>283455</v>
      </c>
      <c r="E3" s="22" t="s">
        <v>10</v>
      </c>
    </row>
    <row r="4" spans="1:5" ht="22.5" customHeight="1">
      <c r="A4" s="305" t="s">
        <v>35</v>
      </c>
      <c r="B4" s="305"/>
      <c r="C4" s="8" t="s">
        <v>8</v>
      </c>
      <c r="D4" s="25">
        <f>SUM(D8:D36)</f>
        <v>108367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175088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8" ht="21">
      <c r="A8" s="7">
        <v>23956</v>
      </c>
      <c r="B8" s="4"/>
      <c r="C8" s="5" t="s">
        <v>321</v>
      </c>
      <c r="D8" s="26">
        <v>13080</v>
      </c>
      <c r="E8" s="5"/>
      <c r="F8" s="1">
        <v>6240</v>
      </c>
      <c r="G8" s="1">
        <v>6840</v>
      </c>
      <c r="H8" s="1">
        <f>SUM(F8:G8)</f>
        <v>13080</v>
      </c>
    </row>
    <row r="9" spans="1:5" ht="21">
      <c r="A9" s="7"/>
      <c r="B9" s="4"/>
      <c r="C9" s="5" t="s">
        <v>292</v>
      </c>
      <c r="D9" s="27">
        <v>1800</v>
      </c>
      <c r="E9" s="5"/>
    </row>
    <row r="10" spans="1:5" ht="21">
      <c r="A10" s="7"/>
      <c r="B10" s="4"/>
      <c r="C10" s="5" t="s">
        <v>293</v>
      </c>
      <c r="D10" s="27">
        <v>7800</v>
      </c>
      <c r="E10" s="5"/>
    </row>
    <row r="11" spans="1:5" ht="21">
      <c r="A11" s="7"/>
      <c r="B11" s="4"/>
      <c r="C11" s="5" t="s">
        <v>322</v>
      </c>
      <c r="D11" s="27">
        <v>30000</v>
      </c>
      <c r="E11" s="5"/>
    </row>
    <row r="12" spans="1:5" ht="21">
      <c r="A12" s="7"/>
      <c r="B12" s="4"/>
      <c r="C12" s="5" t="s">
        <v>317</v>
      </c>
      <c r="D12" s="27">
        <v>3200</v>
      </c>
      <c r="E12" s="5"/>
    </row>
    <row r="13" spans="1:5" ht="21">
      <c r="A13" s="7">
        <v>23964</v>
      </c>
      <c r="B13" s="4"/>
      <c r="C13" s="5" t="s">
        <v>331</v>
      </c>
      <c r="D13" s="27">
        <v>8460</v>
      </c>
      <c r="E13" s="5"/>
    </row>
    <row r="14" spans="1:5" ht="21">
      <c r="A14" s="7">
        <v>23972</v>
      </c>
      <c r="B14" s="4"/>
      <c r="C14" s="5" t="s">
        <v>330</v>
      </c>
      <c r="D14" s="27">
        <v>29100</v>
      </c>
      <c r="E14" s="5"/>
    </row>
    <row r="15" spans="1:5" ht="21">
      <c r="A15" s="7">
        <v>23994</v>
      </c>
      <c r="B15" s="4"/>
      <c r="C15" s="5" t="s">
        <v>347</v>
      </c>
      <c r="D15" s="27">
        <v>1300</v>
      </c>
      <c r="E15" s="5"/>
    </row>
    <row r="16" spans="1:5" ht="21">
      <c r="A16" s="7">
        <v>24000</v>
      </c>
      <c r="B16" s="4"/>
      <c r="C16" s="5" t="s">
        <v>362</v>
      </c>
      <c r="D16" s="27">
        <v>4000</v>
      </c>
      <c r="E16" s="5"/>
    </row>
    <row r="17" spans="1:5" ht="21">
      <c r="A17" s="7"/>
      <c r="B17" s="4"/>
      <c r="C17" s="5" t="s">
        <v>363</v>
      </c>
      <c r="D17" s="27">
        <v>990</v>
      </c>
      <c r="E17" s="5"/>
    </row>
    <row r="18" spans="1:5" ht="21">
      <c r="A18" s="7"/>
      <c r="B18" s="4"/>
      <c r="C18" s="5" t="s">
        <v>364</v>
      </c>
      <c r="D18" s="27">
        <v>580</v>
      </c>
      <c r="E18" s="5"/>
    </row>
    <row r="19" spans="1:5" ht="21">
      <c r="A19" s="7">
        <v>24070</v>
      </c>
      <c r="B19" s="4"/>
      <c r="C19" s="5" t="s">
        <v>367</v>
      </c>
      <c r="D19" s="27">
        <v>8057</v>
      </c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3">
    <mergeCell ref="C1:E1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0099"/>
  </sheetPr>
  <dimension ref="A1:E36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6.140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>
        <f>MP!A5</f>
        <v>1.1</v>
      </c>
      <c r="C1" s="295" t="str">
        <f>MP!B5</f>
        <v>ห้องเรียนพิเศษโปรแกรมพหุภาษา (MP)</v>
      </c>
      <c r="D1" s="295"/>
      <c r="E1" s="295"/>
    </row>
    <row r="2" spans="1:5" ht="21">
      <c r="A2" s="42" t="s">
        <v>5</v>
      </c>
      <c r="B2" s="44" t="str">
        <f>MP!A10</f>
        <v>1.1.5</v>
      </c>
      <c r="C2" s="296" t="str">
        <f>MP!B10</f>
        <v>ปรับปรุงห้องเรียนพหุภาษา</v>
      </c>
      <c r="D2" s="296"/>
      <c r="E2" s="296"/>
    </row>
    <row r="3" spans="3:5" ht="22.5" customHeight="1">
      <c r="C3" s="8" t="s">
        <v>7</v>
      </c>
      <c r="D3" s="32">
        <f>MP!D10+E8</f>
        <v>300000</v>
      </c>
      <c r="E3" s="29" t="s">
        <v>10</v>
      </c>
    </row>
    <row r="4" spans="1:5" ht="22.5" customHeight="1">
      <c r="A4" s="297" t="s">
        <v>35</v>
      </c>
      <c r="B4" s="298"/>
      <c r="C4" s="8" t="s">
        <v>8</v>
      </c>
      <c r="D4" s="33">
        <f>SUM(D8:D36)-SUM(E8:E36)</f>
        <v>102640</v>
      </c>
      <c r="E4" s="30" t="s">
        <v>10</v>
      </c>
    </row>
    <row r="5" spans="1:5" ht="22.5" customHeight="1">
      <c r="A5" s="293" t="s">
        <v>33</v>
      </c>
      <c r="B5" s="294"/>
      <c r="C5" s="8" t="s">
        <v>9</v>
      </c>
      <c r="D5" s="34">
        <f>D3-D4</f>
        <v>197360</v>
      </c>
      <c r="E5" s="31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24075</v>
      </c>
      <c r="B8" s="4"/>
      <c r="C8" s="5" t="s">
        <v>377</v>
      </c>
      <c r="D8" s="26">
        <v>9000</v>
      </c>
      <c r="E8" s="27"/>
    </row>
    <row r="9" spans="1:5" ht="21">
      <c r="A9" s="7">
        <v>24082</v>
      </c>
      <c r="B9" s="4"/>
      <c r="C9" s="5" t="s">
        <v>388</v>
      </c>
      <c r="D9" s="27">
        <v>35100</v>
      </c>
      <c r="E9" s="27"/>
    </row>
    <row r="10" spans="1:5" ht="21">
      <c r="A10" s="7">
        <v>24133</v>
      </c>
      <c r="B10" s="4"/>
      <c r="C10" s="5" t="s">
        <v>411</v>
      </c>
      <c r="D10" s="27">
        <v>9450</v>
      </c>
      <c r="E10" s="27"/>
    </row>
    <row r="11" spans="1:5" ht="21">
      <c r="A11" s="7"/>
      <c r="B11" s="4"/>
      <c r="C11" s="5" t="s">
        <v>412</v>
      </c>
      <c r="D11" s="27">
        <v>27600</v>
      </c>
      <c r="E11" s="27"/>
    </row>
    <row r="12" spans="1:5" ht="21">
      <c r="A12" s="7"/>
      <c r="B12" s="4"/>
      <c r="C12" s="5" t="s">
        <v>413</v>
      </c>
      <c r="D12" s="27">
        <v>21490</v>
      </c>
      <c r="E12" s="27"/>
    </row>
    <row r="13" spans="1:5" ht="21">
      <c r="A13" s="7"/>
      <c r="B13" s="4"/>
      <c r="C13" s="5"/>
      <c r="D13" s="27"/>
      <c r="E13" s="27"/>
    </row>
    <row r="14" spans="1:5" ht="21">
      <c r="A14" s="7"/>
      <c r="B14" s="4"/>
      <c r="C14" s="5"/>
      <c r="D14" s="27"/>
      <c r="E14" s="27"/>
    </row>
    <row r="15" spans="1:5" ht="21">
      <c r="A15" s="7"/>
      <c r="B15" s="4"/>
      <c r="C15" s="5"/>
      <c r="D15" s="27"/>
      <c r="E15" s="27"/>
    </row>
    <row r="16" spans="1:5" ht="21">
      <c r="A16" s="7"/>
      <c r="B16" s="4"/>
      <c r="C16" s="5"/>
      <c r="D16" s="27"/>
      <c r="E16" s="27"/>
    </row>
    <row r="17" spans="1:5" ht="21">
      <c r="A17" s="7"/>
      <c r="B17" s="4"/>
      <c r="C17" s="5"/>
      <c r="D17" s="27"/>
      <c r="E17" s="27"/>
    </row>
    <row r="18" spans="1:5" ht="21">
      <c r="A18" s="7"/>
      <c r="B18" s="4"/>
      <c r="C18" s="5"/>
      <c r="D18" s="27"/>
      <c r="E18" s="27"/>
    </row>
    <row r="19" spans="1:5" ht="21">
      <c r="A19" s="7"/>
      <c r="B19" s="4"/>
      <c r="C19" s="5"/>
      <c r="D19" s="27"/>
      <c r="E19" s="27"/>
    </row>
    <row r="20" spans="1:5" ht="21">
      <c r="A20" s="7"/>
      <c r="B20" s="4"/>
      <c r="C20" s="5"/>
      <c r="D20" s="27"/>
      <c r="E20" s="27"/>
    </row>
    <row r="21" spans="1:5" ht="21">
      <c r="A21" s="7"/>
      <c r="B21" s="4"/>
      <c r="C21" s="5"/>
      <c r="D21" s="27"/>
      <c r="E21" s="27"/>
    </row>
    <row r="22" spans="1:5" ht="21">
      <c r="A22" s="7"/>
      <c r="B22" s="4"/>
      <c r="C22" s="5"/>
      <c r="D22" s="27"/>
      <c r="E22" s="27"/>
    </row>
    <row r="23" spans="1:5" ht="21">
      <c r="A23" s="7"/>
      <c r="B23" s="4"/>
      <c r="C23" s="5"/>
      <c r="D23" s="27"/>
      <c r="E23" s="27"/>
    </row>
    <row r="24" spans="1:5" ht="21">
      <c r="A24" s="7"/>
      <c r="B24" s="4"/>
      <c r="C24" s="5"/>
      <c r="D24" s="27"/>
      <c r="E24" s="27"/>
    </row>
    <row r="25" spans="1:5" ht="21">
      <c r="A25" s="7"/>
      <c r="B25" s="4"/>
      <c r="C25" s="5"/>
      <c r="D25" s="27"/>
      <c r="E25" s="27"/>
    </row>
    <row r="26" spans="1:5" ht="21">
      <c r="A26" s="7"/>
      <c r="B26" s="4"/>
      <c r="C26" s="5"/>
      <c r="D26" s="27"/>
      <c r="E26" s="27"/>
    </row>
    <row r="27" spans="1:5" ht="21">
      <c r="A27" s="7"/>
      <c r="B27" s="4"/>
      <c r="C27" s="5"/>
      <c r="D27" s="27"/>
      <c r="E27" s="27"/>
    </row>
    <row r="28" spans="1:5" ht="21">
      <c r="A28" s="7"/>
      <c r="B28" s="4"/>
      <c r="C28" s="5"/>
      <c r="D28" s="27"/>
      <c r="E28" s="27"/>
    </row>
    <row r="29" spans="1:5" ht="21">
      <c r="A29" s="7"/>
      <c r="B29" s="4"/>
      <c r="C29" s="5"/>
      <c r="D29" s="27"/>
      <c r="E29" s="27"/>
    </row>
    <row r="30" spans="1:5" ht="21">
      <c r="A30" s="7"/>
      <c r="B30" s="4"/>
      <c r="C30" s="5"/>
      <c r="D30" s="27"/>
      <c r="E30" s="27"/>
    </row>
    <row r="31" spans="1:5" ht="21">
      <c r="A31" s="7"/>
      <c r="B31" s="4"/>
      <c r="C31" s="5"/>
      <c r="D31" s="27"/>
      <c r="E31" s="27"/>
    </row>
    <row r="32" spans="1:5" ht="21">
      <c r="A32" s="7"/>
      <c r="B32" s="4"/>
      <c r="C32" s="5"/>
      <c r="D32" s="27"/>
      <c r="E32" s="27"/>
    </row>
    <row r="33" spans="1:5" ht="21">
      <c r="A33" s="7"/>
      <c r="B33" s="4"/>
      <c r="C33" s="5"/>
      <c r="D33" s="27"/>
      <c r="E33" s="27"/>
    </row>
    <row r="34" spans="1:5" ht="21">
      <c r="A34" s="7"/>
      <c r="B34" s="4"/>
      <c r="C34" s="5"/>
      <c r="D34" s="27"/>
      <c r="E34" s="27"/>
    </row>
    <row r="35" spans="1:5" ht="21">
      <c r="A35" s="7"/>
      <c r="B35" s="4"/>
      <c r="C35" s="5"/>
      <c r="D35" s="27"/>
      <c r="E35" s="27"/>
    </row>
    <row r="36" spans="1:5" ht="21">
      <c r="A36" s="7"/>
      <c r="B36" s="4"/>
      <c r="C36" s="5"/>
      <c r="D36" s="27"/>
      <c r="E36" s="27"/>
    </row>
  </sheetData>
  <sheetProtection/>
  <mergeCells count="4">
    <mergeCell ref="A5:B5"/>
    <mergeCell ref="C1:E1"/>
    <mergeCell ref="C2:E2"/>
    <mergeCell ref="A4:B4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horizontalDpi="300" verticalDpi="3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D8" sqref="D8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295" t="str">
        <f>SMAT!B4</f>
        <v>ห้องเรียนพิเศษวิทยาศาสตร์และเทคโนโลยี (SMAT)</v>
      </c>
      <c r="D1" s="295"/>
      <c r="E1" s="295"/>
    </row>
    <row r="2" spans="1:5" ht="23.25">
      <c r="A2" s="75" t="s">
        <v>5</v>
      </c>
      <c r="B2" s="76" t="str">
        <f>SMAT!A18</f>
        <v>1.3.14</v>
      </c>
      <c r="C2" s="21" t="str">
        <f>SMAT!B18</f>
        <v>กิจกรรมนำเสนอผลงานของนักเรียนห้องเรียนพิเศษวิทยาศาสตร์</v>
      </c>
      <c r="D2" s="21"/>
      <c r="E2" s="21"/>
    </row>
    <row r="3" spans="3:5" ht="22.5" customHeight="1">
      <c r="C3" s="8" t="s">
        <v>7</v>
      </c>
      <c r="D3" s="12">
        <f>SMAT!D18</f>
        <v>137115</v>
      </c>
      <c r="E3" s="22" t="s">
        <v>10</v>
      </c>
    </row>
    <row r="4" spans="1:5" ht="22.5" customHeight="1">
      <c r="A4" s="305" t="s">
        <v>35</v>
      </c>
      <c r="B4" s="305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137115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101"/>
      <c r="B13" s="102"/>
      <c r="C13" s="103"/>
      <c r="D13" s="104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3">
    <mergeCell ref="C1:E1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295" t="str">
        <f>SMAT!B4</f>
        <v>ห้องเรียนพิเศษวิทยาศาสตร์และเทคโนโลยี (SMAT)</v>
      </c>
      <c r="D1" s="295"/>
      <c r="E1" s="295"/>
    </row>
    <row r="2" spans="1:5" ht="23.25">
      <c r="A2" s="74" t="s">
        <v>5</v>
      </c>
      <c r="B2" s="76" t="str">
        <f>SMAT!A19</f>
        <v>1.3.15</v>
      </c>
      <c r="C2" s="21" t="str">
        <f>SMAT!B19</f>
        <v>กิจกรรมค่ายส่งเสริมปฏิบัติการทางวิทยาศาสตร์ ระดับชั้น ม.4-6</v>
      </c>
      <c r="D2" s="21"/>
      <c r="E2" s="21"/>
    </row>
    <row r="3" spans="3:5" ht="22.5" customHeight="1">
      <c r="C3" s="8" t="s">
        <v>7</v>
      </c>
      <c r="D3" s="12">
        <f>SMAT!D19</f>
        <v>294343</v>
      </c>
      <c r="E3" s="22" t="s">
        <v>10</v>
      </c>
    </row>
    <row r="4" spans="1:5" ht="22.5" customHeight="1">
      <c r="A4" s="305" t="s">
        <v>35</v>
      </c>
      <c r="B4" s="305"/>
      <c r="C4" s="8" t="s">
        <v>8</v>
      </c>
      <c r="D4" s="25">
        <f>SUM(D8:D36)</f>
        <v>126250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168093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42">
      <c r="A8" s="68">
        <v>24050</v>
      </c>
      <c r="B8" s="277"/>
      <c r="C8" s="278" t="s">
        <v>356</v>
      </c>
      <c r="D8" s="279">
        <v>21710</v>
      </c>
      <c r="E8" s="280"/>
    </row>
    <row r="9" spans="1:5" ht="21">
      <c r="A9" s="7">
        <v>24105</v>
      </c>
      <c r="B9" s="4"/>
      <c r="C9" s="1" t="s">
        <v>395</v>
      </c>
      <c r="D9" s="27"/>
      <c r="E9" s="5"/>
    </row>
    <row r="10" spans="1:5" ht="21">
      <c r="A10" s="7"/>
      <c r="B10" s="4"/>
      <c r="C10" s="5" t="s">
        <v>291</v>
      </c>
      <c r="D10" s="27">
        <v>32400</v>
      </c>
      <c r="E10" s="5"/>
    </row>
    <row r="11" spans="1:5" ht="21">
      <c r="A11" s="7"/>
      <c r="B11" s="4"/>
      <c r="C11" s="5" t="s">
        <v>394</v>
      </c>
      <c r="D11" s="27">
        <v>12000</v>
      </c>
      <c r="E11" s="5"/>
    </row>
    <row r="12" spans="1:5" ht="21">
      <c r="A12" s="7"/>
      <c r="B12" s="4"/>
      <c r="C12" s="5" t="s">
        <v>294</v>
      </c>
      <c r="D12" s="27">
        <v>720</v>
      </c>
      <c r="E12" s="5"/>
    </row>
    <row r="13" spans="1:5" ht="21">
      <c r="A13" s="7"/>
      <c r="B13" s="4"/>
      <c r="C13" s="5" t="s">
        <v>295</v>
      </c>
      <c r="D13" s="27">
        <v>4320</v>
      </c>
      <c r="E13" s="5"/>
    </row>
    <row r="14" spans="1:5" ht="21">
      <c r="A14" s="7"/>
      <c r="B14" s="4"/>
      <c r="C14" s="5" t="s">
        <v>297</v>
      </c>
      <c r="D14" s="27">
        <v>1000</v>
      </c>
      <c r="E14" s="5"/>
    </row>
    <row r="15" spans="1:5" ht="21">
      <c r="A15" s="7"/>
      <c r="B15" s="4"/>
      <c r="C15" s="5" t="s">
        <v>298</v>
      </c>
      <c r="D15" s="27">
        <v>6000</v>
      </c>
      <c r="E15" s="5"/>
    </row>
    <row r="16" spans="1:5" ht="21">
      <c r="A16" s="7">
        <v>24134</v>
      </c>
      <c r="B16" s="4"/>
      <c r="C16" s="5" t="s">
        <v>414</v>
      </c>
      <c r="D16" s="27"/>
      <c r="E16" s="5"/>
    </row>
    <row r="17" spans="1:5" ht="21">
      <c r="A17" s="7"/>
      <c r="B17" s="4"/>
      <c r="C17" s="5" t="s">
        <v>291</v>
      </c>
      <c r="D17" s="27">
        <v>18900</v>
      </c>
      <c r="E17" s="5"/>
    </row>
    <row r="18" spans="1:5" ht="21">
      <c r="A18" s="7"/>
      <c r="B18" s="4"/>
      <c r="C18" s="5" t="s">
        <v>394</v>
      </c>
      <c r="D18" s="27">
        <v>15000</v>
      </c>
      <c r="E18" s="5"/>
    </row>
    <row r="19" spans="1:5" ht="21">
      <c r="A19" s="7"/>
      <c r="B19" s="4"/>
      <c r="C19" s="5" t="s">
        <v>294</v>
      </c>
      <c r="D19" s="27">
        <v>720</v>
      </c>
      <c r="E19" s="5"/>
    </row>
    <row r="20" spans="1:5" ht="21">
      <c r="A20" s="7"/>
      <c r="B20" s="4"/>
      <c r="C20" s="5" t="s">
        <v>295</v>
      </c>
      <c r="D20" s="27">
        <v>6480</v>
      </c>
      <c r="E20" s="5"/>
    </row>
    <row r="21" spans="1:5" ht="21">
      <c r="A21" s="7"/>
      <c r="B21" s="4"/>
      <c r="C21" s="5" t="s">
        <v>297</v>
      </c>
      <c r="D21" s="27">
        <v>1000</v>
      </c>
      <c r="E21" s="5"/>
    </row>
    <row r="22" spans="1:5" ht="21">
      <c r="A22" s="7"/>
      <c r="B22" s="4"/>
      <c r="C22" s="5" t="s">
        <v>298</v>
      </c>
      <c r="D22" s="27">
        <v>6000</v>
      </c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3">
    <mergeCell ref="C1:E1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295" t="str">
        <f>SMAT!B4</f>
        <v>ห้องเรียนพิเศษวิทยาศาสตร์และเทคโนโลยี (SMAT)</v>
      </c>
      <c r="D1" s="295"/>
      <c r="E1" s="295"/>
    </row>
    <row r="2" spans="1:5" ht="23.25">
      <c r="A2" s="75" t="s">
        <v>5</v>
      </c>
      <c r="B2" s="76" t="str">
        <f>SMAT!A20</f>
        <v>1.3.16</v>
      </c>
      <c r="C2" s="21" t="str">
        <f>SMAT!B20</f>
        <v>กิจกรรมค่ายดาราศาสตร์</v>
      </c>
      <c r="D2" s="21"/>
      <c r="E2" s="21"/>
    </row>
    <row r="3" spans="3:5" ht="22.5" customHeight="1">
      <c r="C3" s="8" t="s">
        <v>7</v>
      </c>
      <c r="D3" s="12">
        <f>SMAT!D20</f>
        <v>105960</v>
      </c>
      <c r="E3" s="22" t="s">
        <v>10</v>
      </c>
    </row>
    <row r="4" spans="1:5" ht="22.5" customHeight="1">
      <c r="A4" s="305" t="s">
        <v>35</v>
      </c>
      <c r="B4" s="305"/>
      <c r="C4" s="8" t="s">
        <v>8</v>
      </c>
      <c r="D4" s="25">
        <f>SUM(D8:D36)</f>
        <v>84380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21580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24075</v>
      </c>
      <c r="B8" s="4"/>
      <c r="C8" s="5" t="s">
        <v>291</v>
      </c>
      <c r="D8" s="26">
        <v>58800</v>
      </c>
      <c r="E8" s="5"/>
    </row>
    <row r="9" spans="1:5" ht="21">
      <c r="A9" s="7"/>
      <c r="B9" s="4"/>
      <c r="C9" s="5" t="s">
        <v>294</v>
      </c>
      <c r="D9" s="27">
        <v>3360</v>
      </c>
      <c r="E9" s="5"/>
    </row>
    <row r="10" spans="1:5" ht="21">
      <c r="A10" s="7"/>
      <c r="B10" s="4"/>
      <c r="C10" s="5" t="s">
        <v>379</v>
      </c>
      <c r="D10" s="27">
        <v>1620</v>
      </c>
      <c r="E10" s="5"/>
    </row>
    <row r="11" spans="1:5" ht="21">
      <c r="A11" s="7"/>
      <c r="B11" s="4"/>
      <c r="C11" s="5" t="s">
        <v>380</v>
      </c>
      <c r="D11" s="27">
        <v>14000</v>
      </c>
      <c r="E11" s="5"/>
    </row>
    <row r="12" spans="1:5" ht="21">
      <c r="A12" s="7"/>
      <c r="B12" s="4"/>
      <c r="C12" s="5" t="s">
        <v>297</v>
      </c>
      <c r="D12" s="27">
        <v>1000</v>
      </c>
      <c r="E12" s="5"/>
    </row>
    <row r="13" spans="1:5" ht="21">
      <c r="A13" s="7"/>
      <c r="B13" s="4"/>
      <c r="C13" s="5" t="s">
        <v>298</v>
      </c>
      <c r="D13" s="27">
        <v>5600</v>
      </c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3">
    <mergeCell ref="C1:E1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295" t="str">
        <f>SMAT!B4</f>
        <v>ห้องเรียนพิเศษวิทยาศาสตร์และเทคโนโลยี (SMAT)</v>
      </c>
      <c r="D1" s="295"/>
      <c r="E1" s="295"/>
    </row>
    <row r="2" spans="1:5" ht="23.25">
      <c r="A2" s="75" t="s">
        <v>5</v>
      </c>
      <c r="B2" s="76" t="str">
        <f>SMAT!A21</f>
        <v>1.3.17</v>
      </c>
      <c r="C2" s="21" t="str">
        <f>SMAT!B21</f>
        <v>กิจกรรมค่ายคณิตศาสตร์บูรณาการ : Math - STEM Recreation Camp</v>
      </c>
      <c r="D2" s="21"/>
      <c r="E2" s="21"/>
    </row>
    <row r="3" spans="3:5" ht="22.5" customHeight="1">
      <c r="C3" s="8" t="s">
        <v>7</v>
      </c>
      <c r="D3" s="12">
        <f>SMAT!D21</f>
        <v>60540</v>
      </c>
      <c r="E3" s="22" t="s">
        <v>10</v>
      </c>
    </row>
    <row r="4" spans="1:5" ht="22.5" customHeight="1">
      <c r="A4" s="305" t="s">
        <v>35</v>
      </c>
      <c r="B4" s="305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60540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97"/>
      <c r="B9" s="4"/>
      <c r="C9" s="5"/>
      <c r="D9" s="142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3">
    <mergeCell ref="C1:E1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295" t="str">
        <f>SMAT!B4</f>
        <v>ห้องเรียนพิเศษวิทยาศาสตร์และเทคโนโลยี (SMAT)</v>
      </c>
      <c r="D1" s="295"/>
      <c r="E1" s="295"/>
    </row>
    <row r="2" spans="1:5" ht="23.25">
      <c r="A2" s="75" t="s">
        <v>5</v>
      </c>
      <c r="B2" s="76" t="str">
        <f>SMAT!A22</f>
        <v>1.3.18</v>
      </c>
      <c r="C2" s="21" t="str">
        <f>SMAT!B22</f>
        <v>กิจกรรมอบรมเชิงปฏิบัติการ STEM &amp; Robotics Camp คอร์สปูพื้นฐานไมโครบิตและการประยุกต์ใช้สำหรับโครงงานวิทยาศาสตร์</v>
      </c>
      <c r="D2" s="21"/>
      <c r="E2" s="21"/>
    </row>
    <row r="3" spans="3:5" ht="22.5" customHeight="1">
      <c r="C3" s="8" t="s">
        <v>7</v>
      </c>
      <c r="D3" s="12">
        <f>SMAT!D22</f>
        <v>88340</v>
      </c>
      <c r="E3" s="22" t="s">
        <v>10</v>
      </c>
    </row>
    <row r="4" spans="1:5" ht="22.5" customHeight="1">
      <c r="A4" s="305" t="s">
        <v>35</v>
      </c>
      <c r="B4" s="305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88340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101"/>
      <c r="B8" s="102"/>
      <c r="C8" s="103"/>
      <c r="D8" s="143"/>
      <c r="E8" s="5"/>
    </row>
    <row r="9" spans="1:5" ht="21">
      <c r="A9" s="308"/>
      <c r="B9" s="102"/>
      <c r="C9" s="103"/>
      <c r="D9" s="104"/>
      <c r="E9" s="174"/>
    </row>
    <row r="10" spans="1:5" ht="21">
      <c r="A10" s="309"/>
      <c r="B10" s="4"/>
      <c r="C10" s="103"/>
      <c r="D10" s="104"/>
      <c r="E10" s="5"/>
    </row>
    <row r="11" spans="1:5" ht="21">
      <c r="A11" s="101"/>
      <c r="B11" s="102"/>
      <c r="C11" s="103"/>
      <c r="D11" s="104"/>
      <c r="E11" s="174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C1:E1"/>
    <mergeCell ref="A4:B4"/>
    <mergeCell ref="A5:B5"/>
    <mergeCell ref="A9:A10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00E2A7"/>
  </sheetPr>
  <dimension ref="A1:E33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295" t="str">
        <f>SMAT!B4</f>
        <v>ห้องเรียนพิเศษวิทยาศาสตร์และเทคโนโลยี (SMAT)</v>
      </c>
      <c r="D1" s="295"/>
      <c r="E1" s="295"/>
    </row>
    <row r="2" spans="1:5" ht="23.25">
      <c r="A2" s="75" t="s">
        <v>5</v>
      </c>
      <c r="B2" s="76" t="str">
        <f>SMAT!A23</f>
        <v>1.3.19</v>
      </c>
      <c r="C2" s="21" t="str">
        <f>SMAT!B23</f>
        <v>กิจกรรมงานจัดซื้อ สื่อ ตำราและอุปกรณ์การเรียน สื่อการเรียนการสอน สื่ออิเล็คทรอนิกส์</v>
      </c>
      <c r="D2" s="21"/>
      <c r="E2" s="21"/>
    </row>
    <row r="3" spans="3:5" ht="22.5" customHeight="1">
      <c r="C3" s="8" t="s">
        <v>7</v>
      </c>
      <c r="D3" s="12">
        <f>SMAT!D23</f>
        <v>95630</v>
      </c>
      <c r="E3" s="22" t="s">
        <v>10</v>
      </c>
    </row>
    <row r="4" spans="1:5" ht="22.5" customHeight="1">
      <c r="A4" s="305" t="s">
        <v>35</v>
      </c>
      <c r="B4" s="305"/>
      <c r="C4" s="8" t="s">
        <v>8</v>
      </c>
      <c r="D4" s="25">
        <f>SUM(D8:D33)</f>
        <v>95630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144">
        <v>23971</v>
      </c>
      <c r="B8" s="4"/>
      <c r="C8" s="5" t="s">
        <v>329</v>
      </c>
      <c r="D8" s="26">
        <v>95630</v>
      </c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</sheetData>
  <sheetProtection/>
  <mergeCells count="3">
    <mergeCell ref="C1:E1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295" t="str">
        <f>SMAT!B4</f>
        <v>ห้องเรียนพิเศษวิทยาศาสตร์และเทคโนโลยี (SMAT)</v>
      </c>
      <c r="D1" s="295"/>
      <c r="E1" s="295"/>
    </row>
    <row r="2" spans="1:5" ht="23.25">
      <c r="A2" s="75" t="s">
        <v>5</v>
      </c>
      <c r="B2" s="76" t="str">
        <f>SMAT!A24</f>
        <v>1.3.20</v>
      </c>
      <c r="C2" s="21" t="str">
        <f>SMAT!B24</f>
        <v>กิจกรรมพัฒนาระบบ ICTสำหรับการจัดการเรียนรู้</v>
      </c>
      <c r="D2" s="21"/>
      <c r="E2" s="21"/>
    </row>
    <row r="3" spans="3:5" ht="22.5" customHeight="1">
      <c r="C3" s="8" t="s">
        <v>7</v>
      </c>
      <c r="D3" s="12">
        <f>SMAT!D24</f>
        <v>30816</v>
      </c>
      <c r="E3" s="22" t="s">
        <v>10</v>
      </c>
    </row>
    <row r="4" spans="1:5" ht="22.5" customHeight="1">
      <c r="A4" s="305" t="s">
        <v>35</v>
      </c>
      <c r="B4" s="305"/>
      <c r="C4" s="8" t="s">
        <v>8</v>
      </c>
      <c r="D4" s="25">
        <f>SUM(D8:D36)</f>
        <v>30816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 t="s">
        <v>303</v>
      </c>
      <c r="D8" s="26">
        <v>30816</v>
      </c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3">
    <mergeCell ref="C1:E1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295" t="str">
        <f>SMAT!B4</f>
        <v>ห้องเรียนพิเศษวิทยาศาสตร์และเทคโนโลยี (SMAT)</v>
      </c>
      <c r="D1" s="295"/>
      <c r="E1" s="295"/>
    </row>
    <row r="2" spans="1:5" ht="23.25">
      <c r="A2" s="75" t="s">
        <v>5</v>
      </c>
      <c r="B2" s="76" t="str">
        <f>SMAT!A25</f>
        <v>1.3.21</v>
      </c>
      <c r="C2" s="21" t="str">
        <f>SMAT!B25</f>
        <v>กิจกรรมงานประชาสัมพันธ์โครงการ</v>
      </c>
      <c r="D2" s="21"/>
      <c r="E2" s="21"/>
    </row>
    <row r="3" spans="3:5" ht="22.5" customHeight="1">
      <c r="C3" s="8" t="s">
        <v>7</v>
      </c>
      <c r="D3" s="12">
        <f>SMAT!D25</f>
        <v>133500</v>
      </c>
      <c r="E3" s="22" t="s">
        <v>10</v>
      </c>
    </row>
    <row r="4" spans="1:5" ht="22.5" customHeight="1">
      <c r="A4" s="305" t="s">
        <v>35</v>
      </c>
      <c r="B4" s="305"/>
      <c r="C4" s="8" t="s">
        <v>8</v>
      </c>
      <c r="D4" s="25">
        <f>SUM(D8:D36)</f>
        <v>91580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41920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24075</v>
      </c>
      <c r="B8" s="4"/>
      <c r="C8" s="5" t="s">
        <v>381</v>
      </c>
      <c r="D8" s="26">
        <v>25000</v>
      </c>
      <c r="E8" s="5"/>
    </row>
    <row r="9" spans="1:5" ht="21">
      <c r="A9" s="7"/>
      <c r="B9" s="4"/>
      <c r="C9" s="5" t="s">
        <v>382</v>
      </c>
      <c r="D9" s="27">
        <v>18000</v>
      </c>
      <c r="E9" s="5"/>
    </row>
    <row r="10" spans="1:5" ht="21">
      <c r="A10" s="7"/>
      <c r="B10" s="4"/>
      <c r="C10" s="5" t="s">
        <v>383</v>
      </c>
      <c r="D10" s="27">
        <v>29990</v>
      </c>
      <c r="E10" s="5"/>
    </row>
    <row r="11" spans="1:5" ht="21">
      <c r="A11" s="7"/>
      <c r="B11" s="4"/>
      <c r="C11" s="5" t="s">
        <v>384</v>
      </c>
      <c r="D11" s="27">
        <v>18590</v>
      </c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3">
    <mergeCell ref="C1:E1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295" t="str">
        <f>SMAT!B4</f>
        <v>ห้องเรียนพิเศษวิทยาศาสตร์และเทคโนโลยี (SMAT)</v>
      </c>
      <c r="D1" s="295"/>
      <c r="E1" s="295"/>
    </row>
    <row r="2" spans="1:5" ht="23.25">
      <c r="A2" s="75" t="s">
        <v>5</v>
      </c>
      <c r="B2" s="76" t="str">
        <f>SMAT!A26</f>
        <v>1.3.22</v>
      </c>
      <c r="C2" s="21" t="str">
        <f>SMAT!B26</f>
        <v>กิจกรรมงานพัฒนาหลักสูตรห้องเรียนพิเศษวิทยาศาสตร์</v>
      </c>
      <c r="D2" s="21"/>
      <c r="E2" s="21"/>
    </row>
    <row r="3" spans="3:5" ht="22.5" customHeight="1">
      <c r="C3" s="8" t="s">
        <v>7</v>
      </c>
      <c r="D3" s="12">
        <f>SMAT!D26</f>
        <v>10000</v>
      </c>
      <c r="E3" s="22" t="s">
        <v>10</v>
      </c>
    </row>
    <row r="4" spans="1:5" ht="22.5" customHeight="1">
      <c r="A4" s="305" t="s">
        <v>35</v>
      </c>
      <c r="B4" s="305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10000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3">
    <mergeCell ref="C1:E1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295" t="str">
        <f>SMAT!B4</f>
        <v>ห้องเรียนพิเศษวิทยาศาสตร์และเทคโนโลยี (SMAT)</v>
      </c>
      <c r="D1" s="295"/>
      <c r="E1" s="295"/>
    </row>
    <row r="2" spans="1:5" ht="23.25">
      <c r="A2" s="75" t="s">
        <v>5</v>
      </c>
      <c r="B2" s="76" t="str">
        <f>SMAT!A27</f>
        <v>1.3.23</v>
      </c>
      <c r="C2" s="21" t="str">
        <f>SMAT!B27</f>
        <v>กิจกรรมงานพัฒนาและปรับปรุงห้องเรียนพิเศษวิทยาศาสตร์</v>
      </c>
      <c r="D2" s="21"/>
      <c r="E2" s="21"/>
    </row>
    <row r="3" spans="3:5" ht="22.5" customHeight="1">
      <c r="C3" s="8" t="s">
        <v>7</v>
      </c>
      <c r="D3" s="12">
        <f>SMAT!D27</f>
        <v>53100</v>
      </c>
      <c r="E3" s="22" t="s">
        <v>10</v>
      </c>
    </row>
    <row r="4" spans="1:5" ht="22.5" customHeight="1">
      <c r="A4" s="305" t="s">
        <v>35</v>
      </c>
      <c r="B4" s="305"/>
      <c r="C4" s="8" t="s">
        <v>8</v>
      </c>
      <c r="D4" s="25">
        <f>SUM(D8:D36)</f>
        <v>52164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936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24070</v>
      </c>
      <c r="B8" s="4"/>
      <c r="C8" s="5" t="s">
        <v>368</v>
      </c>
      <c r="D8" s="26">
        <v>25800</v>
      </c>
      <c r="E8" s="5"/>
    </row>
    <row r="9" spans="1:5" ht="21">
      <c r="A9" s="7"/>
      <c r="B9" s="4"/>
      <c r="C9" s="5" t="s">
        <v>369</v>
      </c>
      <c r="D9" s="26">
        <v>3120</v>
      </c>
      <c r="E9" s="5"/>
    </row>
    <row r="10" spans="1:5" ht="21">
      <c r="A10" s="7"/>
      <c r="B10" s="4"/>
      <c r="C10" s="5" t="s">
        <v>370</v>
      </c>
      <c r="D10" s="26">
        <v>15210</v>
      </c>
      <c r="E10" s="5"/>
    </row>
    <row r="11" spans="1:5" ht="21">
      <c r="A11" s="7"/>
      <c r="B11" s="4"/>
      <c r="C11" s="5" t="s">
        <v>371</v>
      </c>
      <c r="D11" s="26">
        <v>5940</v>
      </c>
      <c r="E11" s="5"/>
    </row>
    <row r="12" spans="1:5" ht="21">
      <c r="A12" s="7"/>
      <c r="B12" s="4"/>
      <c r="C12" s="5" t="s">
        <v>372</v>
      </c>
      <c r="D12" s="26">
        <v>1800</v>
      </c>
      <c r="E12" s="5"/>
    </row>
    <row r="13" spans="1:5" ht="21">
      <c r="A13" s="7"/>
      <c r="B13" s="4"/>
      <c r="C13" s="5" t="s">
        <v>373</v>
      </c>
      <c r="D13" s="26">
        <v>294</v>
      </c>
      <c r="E13" s="5"/>
    </row>
    <row r="14" spans="1:5" ht="21">
      <c r="A14" s="7"/>
      <c r="B14" s="4"/>
      <c r="C14" s="5"/>
      <c r="D14" s="26"/>
      <c r="E14" s="5"/>
    </row>
    <row r="15" spans="1:5" ht="21">
      <c r="A15" s="7"/>
      <c r="B15" s="4"/>
      <c r="C15" s="5"/>
      <c r="D15" s="26"/>
      <c r="E15" s="5"/>
    </row>
    <row r="16" spans="1:5" ht="21">
      <c r="A16" s="7"/>
      <c r="B16" s="4"/>
      <c r="C16" s="5"/>
      <c r="D16" s="26"/>
      <c r="E16" s="5"/>
    </row>
    <row r="17" spans="1:5" ht="21">
      <c r="A17" s="7"/>
      <c r="B17" s="4"/>
      <c r="C17" s="5"/>
      <c r="D17" s="26"/>
      <c r="E17" s="5"/>
    </row>
    <row r="18" spans="1:5" ht="21">
      <c r="A18" s="7"/>
      <c r="B18" s="4"/>
      <c r="C18" s="5"/>
      <c r="D18" s="26"/>
      <c r="E18" s="5"/>
    </row>
    <row r="19" spans="1:5" ht="21">
      <c r="A19" s="7"/>
      <c r="B19" s="4"/>
      <c r="C19" s="5"/>
      <c r="D19" s="26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3">
    <mergeCell ref="C1:E1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00CC"/>
  </sheetPr>
  <dimension ref="A1:E36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6.140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>
        <f>MP!A5</f>
        <v>1.1</v>
      </c>
      <c r="C1" s="295" t="str">
        <f>MP!B5</f>
        <v>ห้องเรียนพิเศษโปรแกรมพหุภาษา (MP)</v>
      </c>
      <c r="D1" s="295"/>
      <c r="E1" s="295"/>
    </row>
    <row r="2" spans="1:5" ht="21">
      <c r="A2" s="42" t="s">
        <v>5</v>
      </c>
      <c r="B2" s="44" t="str">
        <f>MP!A11</f>
        <v>1.1.6</v>
      </c>
      <c r="C2" s="296" t="str">
        <f>MP!B11</f>
        <v>การจัดทำสื่อประชาสัมพันธ์ห้องเรียนพิเศษโปรแกรมพหุภาษา</v>
      </c>
      <c r="D2" s="296"/>
      <c r="E2" s="296"/>
    </row>
    <row r="3" spans="3:5" ht="22.5" customHeight="1">
      <c r="C3" s="8" t="s">
        <v>7</v>
      </c>
      <c r="D3" s="32">
        <f>MP!D11</f>
        <v>180000</v>
      </c>
      <c r="E3" s="29" t="s">
        <v>10</v>
      </c>
    </row>
    <row r="4" spans="1:5" ht="22.5" customHeight="1">
      <c r="A4" s="297" t="s">
        <v>35</v>
      </c>
      <c r="B4" s="298"/>
      <c r="C4" s="8" t="s">
        <v>8</v>
      </c>
      <c r="D4" s="33">
        <f>SUM(D8:D36)</f>
        <v>38306</v>
      </c>
      <c r="E4" s="30" t="s">
        <v>10</v>
      </c>
    </row>
    <row r="5" spans="1:5" ht="22.5" customHeight="1">
      <c r="A5" s="293" t="s">
        <v>33</v>
      </c>
      <c r="B5" s="294"/>
      <c r="C5" s="8" t="s">
        <v>9</v>
      </c>
      <c r="D5" s="34">
        <f>D3-D4</f>
        <v>141694</v>
      </c>
      <c r="E5" s="31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101">
        <v>24125</v>
      </c>
      <c r="B8" s="102"/>
      <c r="C8" s="103" t="s">
        <v>410</v>
      </c>
      <c r="D8" s="143">
        <v>38306</v>
      </c>
      <c r="E8" s="174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A5:B5"/>
    <mergeCell ref="C1:E1"/>
    <mergeCell ref="C2:E2"/>
    <mergeCell ref="A4:B4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295" t="str">
        <f>SMAT!B4</f>
        <v>ห้องเรียนพิเศษวิทยาศาสตร์และเทคโนโลยี (SMAT)</v>
      </c>
      <c r="D1" s="295"/>
      <c r="E1" s="295"/>
    </row>
    <row r="2" spans="1:5" ht="23.25">
      <c r="A2" s="75" t="s">
        <v>5</v>
      </c>
      <c r="B2" s="76"/>
      <c r="C2" s="21" t="str">
        <f>SMAT!B28</f>
        <v>กิจกรรมจัดซื้ออุปกรณ์การทดลองและสารเคมี</v>
      </c>
      <c r="D2" s="21"/>
      <c r="E2" s="21"/>
    </row>
    <row r="3" spans="3:5" ht="22.5" customHeight="1">
      <c r="C3" s="8" t="s">
        <v>7</v>
      </c>
      <c r="D3" s="12">
        <f>SMAT!D28</f>
        <v>40635</v>
      </c>
      <c r="E3" s="22" t="s">
        <v>10</v>
      </c>
    </row>
    <row r="4" spans="1:5" ht="22.5" customHeight="1">
      <c r="A4" s="305" t="s">
        <v>35</v>
      </c>
      <c r="B4" s="305"/>
      <c r="C4" s="8" t="s">
        <v>8</v>
      </c>
      <c r="D4" s="25">
        <f>SUM(D8:D36)</f>
        <v>40635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101">
        <v>23972</v>
      </c>
      <c r="B8" s="174"/>
      <c r="C8" s="5" t="s">
        <v>337</v>
      </c>
      <c r="D8" s="26">
        <v>40635</v>
      </c>
      <c r="E8" s="5"/>
    </row>
    <row r="9" spans="1:5" ht="21">
      <c r="A9" s="101"/>
      <c r="B9" s="174"/>
      <c r="C9" s="5"/>
      <c r="D9" s="27"/>
      <c r="E9" s="5"/>
    </row>
    <row r="10" spans="1:5" ht="21">
      <c r="A10" s="252"/>
      <c r="B10" s="253"/>
      <c r="C10" s="5"/>
      <c r="D10" s="27"/>
      <c r="E10" s="5"/>
    </row>
    <row r="11" spans="1:5" ht="21">
      <c r="A11" s="252"/>
      <c r="B11" s="253"/>
      <c r="C11" s="5"/>
      <c r="D11" s="27"/>
      <c r="E11" s="5"/>
    </row>
    <row r="12" spans="1:5" ht="21">
      <c r="A12" s="252"/>
      <c r="B12" s="253"/>
      <c r="C12" s="5"/>
      <c r="D12" s="27"/>
      <c r="E12" s="5"/>
    </row>
    <row r="13" spans="1:5" ht="21">
      <c r="A13" s="252"/>
      <c r="B13" s="253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3">
    <mergeCell ref="C1:E1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295" t="str">
        <f>SMAT!B4</f>
        <v>ห้องเรียนพิเศษวิทยาศาสตร์และเทคโนโลยี (SMAT)</v>
      </c>
      <c r="D1" s="295"/>
      <c r="E1" s="295"/>
    </row>
    <row r="2" spans="1:5" ht="23.25">
      <c r="A2" s="75" t="s">
        <v>5</v>
      </c>
      <c r="B2" s="76" t="str">
        <f>SMAT!A27</f>
        <v>1.3.23</v>
      </c>
      <c r="C2" s="21" t="str">
        <f>SMAT!B29</f>
        <v>กิจกรรมงานซ่อมบำรุงห้องเรียนพิเศษวิทยาศาสตร์</v>
      </c>
      <c r="D2" s="21"/>
      <c r="E2" s="21"/>
    </row>
    <row r="3" spans="3:5" ht="22.5" customHeight="1">
      <c r="C3" s="8" t="s">
        <v>7</v>
      </c>
      <c r="D3" s="12">
        <f>SMAT!D29</f>
        <v>44240</v>
      </c>
      <c r="E3" s="22" t="s">
        <v>10</v>
      </c>
    </row>
    <row r="4" spans="1:5" ht="22.5" customHeight="1">
      <c r="A4" s="305" t="s">
        <v>35</v>
      </c>
      <c r="B4" s="305"/>
      <c r="C4" s="8" t="s">
        <v>8</v>
      </c>
      <c r="D4" s="25">
        <f>SUM(D8:D36)</f>
        <v>12900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31340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24082</v>
      </c>
      <c r="B8" s="4"/>
      <c r="C8" s="5" t="s">
        <v>386</v>
      </c>
      <c r="D8" s="26">
        <v>9300</v>
      </c>
      <c r="E8" s="5"/>
    </row>
    <row r="9" spans="1:5" ht="21">
      <c r="A9" s="7">
        <v>24116</v>
      </c>
      <c r="B9" s="4"/>
      <c r="C9" s="5" t="s">
        <v>397</v>
      </c>
      <c r="D9" s="27">
        <v>3600</v>
      </c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3">
    <mergeCell ref="C1:E1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295" t="str">
        <f>SMAT!B4</f>
        <v>ห้องเรียนพิเศษวิทยาศาสตร์และเทคโนโลยี (SMAT)</v>
      </c>
      <c r="D1" s="295"/>
      <c r="E1" s="295"/>
    </row>
    <row r="2" spans="1:5" ht="23.25">
      <c r="A2" s="75" t="s">
        <v>5</v>
      </c>
      <c r="B2" s="76"/>
      <c r="C2" s="21">
        <f>SMAT!B30</f>
        <v>0</v>
      </c>
      <c r="D2" s="21"/>
      <c r="E2" s="21"/>
    </row>
    <row r="3" spans="3:5" ht="22.5" customHeight="1">
      <c r="C3" s="8" t="s">
        <v>7</v>
      </c>
      <c r="D3" s="12">
        <f>SMAT!D30</f>
        <v>0</v>
      </c>
      <c r="E3" s="22" t="s">
        <v>10</v>
      </c>
    </row>
    <row r="4" spans="1:5" ht="22.5" customHeight="1">
      <c r="A4" s="305" t="s">
        <v>35</v>
      </c>
      <c r="B4" s="305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3">
    <mergeCell ref="C1:E1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8" sqref="A8:E8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295" t="str">
        <f>SMAT!B4</f>
        <v>ห้องเรียนพิเศษวิทยาศาสตร์และเทคโนโลยี (SMAT)</v>
      </c>
      <c r="D1" s="295"/>
      <c r="E1" s="295"/>
    </row>
    <row r="2" spans="1:5" ht="23.25">
      <c r="A2" s="75" t="s">
        <v>5</v>
      </c>
      <c r="B2" s="76" t="str">
        <f>SMAT!A27</f>
        <v>1.3.23</v>
      </c>
      <c r="C2" s="21">
        <f>SMAT!B31</f>
        <v>0</v>
      </c>
      <c r="D2" s="21"/>
      <c r="E2" s="21"/>
    </row>
    <row r="3" spans="3:5" ht="22.5" customHeight="1">
      <c r="C3" s="8" t="s">
        <v>7</v>
      </c>
      <c r="D3" s="12">
        <f>SMAT!D31</f>
        <v>0</v>
      </c>
      <c r="E3" s="22" t="s">
        <v>10</v>
      </c>
    </row>
    <row r="4" spans="1:5" ht="22.5" customHeight="1">
      <c r="A4" s="305" t="s">
        <v>35</v>
      </c>
      <c r="B4" s="305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3">
    <mergeCell ref="C1:E1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8" sqref="A8:F8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295" t="str">
        <f>SMAT!B4</f>
        <v>ห้องเรียนพิเศษวิทยาศาสตร์และเทคโนโลยี (SMAT)</v>
      </c>
      <c r="D1" s="295"/>
      <c r="E1" s="295"/>
    </row>
    <row r="2" spans="1:5" ht="23.25">
      <c r="A2" s="75" t="s">
        <v>5</v>
      </c>
      <c r="B2" s="76" t="str">
        <f>SMAT!A27</f>
        <v>1.3.23</v>
      </c>
      <c r="C2" s="21">
        <f>SMAT!B32</f>
        <v>0</v>
      </c>
      <c r="D2" s="21"/>
      <c r="E2" s="21"/>
    </row>
    <row r="3" spans="3:5" ht="22.5" customHeight="1">
      <c r="C3" s="8" t="s">
        <v>7</v>
      </c>
      <c r="D3" s="12">
        <f>SMAT!D32</f>
        <v>0</v>
      </c>
      <c r="E3" s="22" t="s">
        <v>10</v>
      </c>
    </row>
    <row r="4" spans="1:5" ht="22.5" customHeight="1">
      <c r="A4" s="305" t="s">
        <v>35</v>
      </c>
      <c r="B4" s="305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3">
    <mergeCell ref="C1:E1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00E2A7"/>
  </sheetPr>
  <dimension ref="A1:E36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6.42187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 t="str">
        <f>SMAT!A4</f>
        <v>1.3.</v>
      </c>
      <c r="C1" s="295" t="str">
        <f>SMAT!B4</f>
        <v>ห้องเรียนพิเศษวิทยาศาสตร์และเทคโนโลยี (SMAT)</v>
      </c>
      <c r="D1" s="295"/>
      <c r="E1" s="295"/>
    </row>
    <row r="2" spans="1:5" ht="23.25">
      <c r="A2" s="75" t="s">
        <v>5</v>
      </c>
      <c r="B2" s="76" t="s">
        <v>209</v>
      </c>
      <c r="C2" s="21">
        <f>SMAT!B33</f>
        <v>0</v>
      </c>
      <c r="D2" s="21"/>
      <c r="E2" s="21"/>
    </row>
    <row r="3" spans="3:5" ht="22.5" customHeight="1">
      <c r="C3" s="8" t="s">
        <v>7</v>
      </c>
      <c r="D3" s="12">
        <f>SMAT!D33</f>
        <v>0</v>
      </c>
      <c r="E3" s="22" t="s">
        <v>10</v>
      </c>
    </row>
    <row r="4" spans="1:5" ht="22.5" customHeight="1">
      <c r="A4" s="305" t="s">
        <v>35</v>
      </c>
      <c r="B4" s="305"/>
      <c r="C4" s="8" t="s">
        <v>8</v>
      </c>
      <c r="D4" s="25">
        <f>SUM(D8:D36)</f>
        <v>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3">
    <mergeCell ref="C1:E1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SMAT!A1" display="คลิกกลับหน้า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G41"/>
  <sheetViews>
    <sheetView zoomScalePageLayoutView="0" workbookViewId="0" topLeftCell="A4">
      <selection activeCell="B17" sqref="B17"/>
    </sheetView>
  </sheetViews>
  <sheetFormatPr defaultColWidth="9.00390625" defaultRowHeight="15"/>
  <cols>
    <col min="1" max="1" width="7.00390625" style="2" customWidth="1"/>
    <col min="2" max="2" width="63.140625" style="1" customWidth="1"/>
    <col min="3" max="3" width="15.8515625" style="1" customWidth="1"/>
    <col min="4" max="7" width="16.8515625" style="1" customWidth="1"/>
    <col min="8" max="9" width="12.00390625" style="1" customWidth="1"/>
    <col min="10" max="11" width="9.00390625" style="1" customWidth="1"/>
    <col min="12" max="12" width="13.421875" style="1" customWidth="1"/>
    <col min="13" max="16384" width="9.00390625" style="1" customWidth="1"/>
  </cols>
  <sheetData>
    <row r="1" spans="1:7" ht="24" customHeight="1">
      <c r="A1" s="310" t="s">
        <v>11</v>
      </c>
      <c r="B1" s="310"/>
      <c r="C1" s="310"/>
      <c r="D1" s="310"/>
      <c r="E1" s="310"/>
      <c r="F1" s="310"/>
      <c r="G1" s="310"/>
    </row>
    <row r="2" spans="1:7" ht="21">
      <c r="A2" s="311" t="s">
        <v>236</v>
      </c>
      <c r="B2" s="311"/>
      <c r="C2" s="311"/>
      <c r="D2" s="311"/>
      <c r="E2" s="311"/>
      <c r="F2" s="311"/>
      <c r="G2" s="311"/>
    </row>
    <row r="3" spans="1:6" ht="9" customHeight="1">
      <c r="A3" s="117"/>
      <c r="B3" s="118"/>
      <c r="C3" s="114"/>
      <c r="D3" s="114"/>
      <c r="E3" s="119"/>
      <c r="F3" s="114"/>
    </row>
    <row r="4" spans="1:7" ht="24.75" customHeight="1">
      <c r="A4" s="120" t="s">
        <v>1</v>
      </c>
      <c r="B4" s="120" t="s">
        <v>12</v>
      </c>
      <c r="C4" s="121" t="s">
        <v>13</v>
      </c>
      <c r="D4" s="121" t="s">
        <v>29</v>
      </c>
      <c r="E4" s="120" t="s">
        <v>8</v>
      </c>
      <c r="F4" s="122" t="s">
        <v>9</v>
      </c>
      <c r="G4" s="122" t="s">
        <v>4</v>
      </c>
    </row>
    <row r="5" spans="1:7" ht="23.25" customHeight="1">
      <c r="A5" s="184">
        <f>สรุปงบประมาณตามลำดับ!A10</f>
        <v>1.4</v>
      </c>
      <c r="B5" s="130" t="str">
        <f>สรุปงบประมาณตามลำดับ!B10</f>
        <v>ห้องเรียนพิเศษวิทยาศาสตร์ คณิตศาสตร์แบบเข้มข้น (ISM)</v>
      </c>
      <c r="C5" s="272"/>
      <c r="D5" s="273">
        <f>SUM(D6:D28)</f>
        <v>1651200</v>
      </c>
      <c r="E5" s="273">
        <f>SUM(E6:E22)</f>
        <v>1198941</v>
      </c>
      <c r="F5" s="274">
        <f>SUM(F6:F28)</f>
        <v>452259</v>
      </c>
      <c r="G5" s="131"/>
    </row>
    <row r="6" spans="1:7" s="84" customFormat="1" ht="24" customHeight="1">
      <c r="A6" s="205" t="s">
        <v>40</v>
      </c>
      <c r="B6" s="206" t="s">
        <v>71</v>
      </c>
      <c r="C6" s="135"/>
      <c r="D6" s="14">
        <v>160000</v>
      </c>
      <c r="E6" s="40">
        <f>'1.4.1'!D4</f>
        <v>0</v>
      </c>
      <c r="F6" s="110">
        <f>'1.4.1'!D5</f>
        <v>160000</v>
      </c>
      <c r="G6" s="109" t="str">
        <f aca="true" t="shared" si="0" ref="G6:G12">IF(F6=0,"ปิดงบ",IF(F6&lt;0,"ปิดงบ","-"))</f>
        <v>-</v>
      </c>
    </row>
    <row r="7" spans="1:7" s="84" customFormat="1" ht="22.5" customHeight="1">
      <c r="A7" s="205" t="s">
        <v>41</v>
      </c>
      <c r="B7" s="206" t="s">
        <v>210</v>
      </c>
      <c r="C7" s="135"/>
      <c r="D7" s="14">
        <v>160000</v>
      </c>
      <c r="E7" s="40">
        <f>'1.4.2'!D4</f>
        <v>0</v>
      </c>
      <c r="F7" s="110">
        <f>'1.4.2'!D5</f>
        <v>160000</v>
      </c>
      <c r="G7" s="109" t="str">
        <f t="shared" si="0"/>
        <v>-</v>
      </c>
    </row>
    <row r="8" spans="1:7" s="84" customFormat="1" ht="22.5" customHeight="1">
      <c r="A8" s="205" t="s">
        <v>50</v>
      </c>
      <c r="B8" s="206" t="s">
        <v>156</v>
      </c>
      <c r="C8" s="135"/>
      <c r="D8" s="14">
        <v>56576</v>
      </c>
      <c r="E8" s="40">
        <f>'1.4.3'!D4</f>
        <v>10332</v>
      </c>
      <c r="F8" s="110">
        <f>'1.4.3'!D5</f>
        <v>46244</v>
      </c>
      <c r="G8" s="109" t="str">
        <f t="shared" si="0"/>
        <v>-</v>
      </c>
    </row>
    <row r="9" spans="1:7" s="84" customFormat="1" ht="22.5" customHeight="1">
      <c r="A9" s="205" t="s">
        <v>55</v>
      </c>
      <c r="B9" s="206" t="s">
        <v>157</v>
      </c>
      <c r="C9" s="135"/>
      <c r="D9" s="14">
        <v>10100</v>
      </c>
      <c r="E9" s="40">
        <f>'1.4.4'!D4</f>
        <v>10500</v>
      </c>
      <c r="F9" s="110">
        <f>'1.4.4'!D5</f>
        <v>-400</v>
      </c>
      <c r="G9" s="109" t="str">
        <f t="shared" si="0"/>
        <v>ปิดงบ</v>
      </c>
    </row>
    <row r="10" spans="1:7" s="84" customFormat="1" ht="22.5" customHeight="1">
      <c r="A10" s="205" t="s">
        <v>61</v>
      </c>
      <c r="B10" s="206" t="s">
        <v>199</v>
      </c>
      <c r="C10" s="135"/>
      <c r="D10" s="14">
        <v>72000</v>
      </c>
      <c r="E10" s="40">
        <f>'1.4.5'!D4</f>
        <v>72000</v>
      </c>
      <c r="F10" s="110">
        <f>'1.4.5'!D5</f>
        <v>0</v>
      </c>
      <c r="G10" s="109" t="str">
        <f t="shared" si="0"/>
        <v>ปิดงบ</v>
      </c>
    </row>
    <row r="11" spans="1:7" s="84" customFormat="1" ht="22.5" customHeight="1">
      <c r="A11" s="205" t="s">
        <v>62</v>
      </c>
      <c r="B11" s="206" t="s">
        <v>228</v>
      </c>
      <c r="C11" s="135"/>
      <c r="D11" s="14">
        <v>26107</v>
      </c>
      <c r="E11" s="40">
        <f>'1.4.6'!D4</f>
        <v>23627</v>
      </c>
      <c r="F11" s="110">
        <f>'1.4.6'!D5</f>
        <v>2480</v>
      </c>
      <c r="G11" s="109" t="str">
        <f t="shared" si="0"/>
        <v>-</v>
      </c>
    </row>
    <row r="12" spans="1:7" s="84" customFormat="1" ht="22.5" customHeight="1">
      <c r="A12" s="205" t="s">
        <v>63</v>
      </c>
      <c r="B12" s="206" t="s">
        <v>229</v>
      </c>
      <c r="C12" s="135"/>
      <c r="D12" s="14">
        <v>49110</v>
      </c>
      <c r="E12" s="40">
        <f>'1.4.7'!D4</f>
        <v>50810</v>
      </c>
      <c r="F12" s="110">
        <f>'1.4.7'!D5</f>
        <v>-1700</v>
      </c>
      <c r="G12" s="109" t="str">
        <f t="shared" si="0"/>
        <v>ปิดงบ</v>
      </c>
    </row>
    <row r="13" spans="1:7" s="84" customFormat="1" ht="22.5" customHeight="1">
      <c r="A13" s="205" t="s">
        <v>120</v>
      </c>
      <c r="B13" s="207" t="s">
        <v>313</v>
      </c>
      <c r="C13" s="135"/>
      <c r="D13" s="14">
        <v>286280</v>
      </c>
      <c r="E13" s="40">
        <f>'1.4.8'!D4</f>
        <v>291940</v>
      </c>
      <c r="F13" s="110">
        <f>'1.4.8'!D5</f>
        <v>-5660</v>
      </c>
      <c r="G13" s="109" t="str">
        <f aca="true" t="shared" si="1" ref="G13:G28">IF(F13=0,"ปิดงบ",IF(F13&lt;0,"ปิดงบ","-"))</f>
        <v>ปิดงบ</v>
      </c>
    </row>
    <row r="14" spans="1:7" s="84" customFormat="1" ht="22.5" customHeight="1">
      <c r="A14" s="205" t="s">
        <v>121</v>
      </c>
      <c r="B14" s="207" t="s">
        <v>237</v>
      </c>
      <c r="C14" s="135"/>
      <c r="D14" s="14">
        <v>34210</v>
      </c>
      <c r="E14" s="40">
        <f>'1.4.9'!D4</f>
        <v>31210</v>
      </c>
      <c r="F14" s="110">
        <f>'1.4.9'!D5</f>
        <v>3000</v>
      </c>
      <c r="G14" s="109" t="str">
        <f t="shared" si="1"/>
        <v>-</v>
      </c>
    </row>
    <row r="15" spans="1:7" s="84" customFormat="1" ht="22.5" customHeight="1">
      <c r="A15" s="205" t="s">
        <v>122</v>
      </c>
      <c r="B15" s="207" t="s">
        <v>230</v>
      </c>
      <c r="C15" s="135"/>
      <c r="D15" s="14">
        <v>55350</v>
      </c>
      <c r="E15" s="40">
        <f>'1.4.10'!D4</f>
        <v>39800</v>
      </c>
      <c r="F15" s="110">
        <f>'1.4.10'!D5</f>
        <v>15550</v>
      </c>
      <c r="G15" s="109" t="str">
        <f t="shared" si="1"/>
        <v>-</v>
      </c>
    </row>
    <row r="16" spans="1:7" s="84" customFormat="1" ht="22.5" customHeight="1">
      <c r="A16" s="205" t="s">
        <v>123</v>
      </c>
      <c r="B16" s="207" t="s">
        <v>200</v>
      </c>
      <c r="C16" s="135"/>
      <c r="D16" s="14">
        <v>33792</v>
      </c>
      <c r="E16" s="40">
        <f>'1.4.11'!D4</f>
        <v>30592</v>
      </c>
      <c r="F16" s="110">
        <f>'1.4.11'!D5</f>
        <v>3200</v>
      </c>
      <c r="G16" s="109" t="str">
        <f t="shared" si="1"/>
        <v>-</v>
      </c>
    </row>
    <row r="17" spans="1:7" s="84" customFormat="1" ht="22.5" customHeight="1">
      <c r="A17" s="205" t="s">
        <v>124</v>
      </c>
      <c r="B17" s="207" t="s">
        <v>231</v>
      </c>
      <c r="C17" s="135"/>
      <c r="D17" s="14">
        <v>209240</v>
      </c>
      <c r="E17" s="40">
        <f>'1.4.12'!D4</f>
        <v>206800</v>
      </c>
      <c r="F17" s="110">
        <f>'1.4.12'!D5</f>
        <v>2440</v>
      </c>
      <c r="G17" s="109" t="str">
        <f t="shared" si="1"/>
        <v>-</v>
      </c>
    </row>
    <row r="18" spans="1:7" s="84" customFormat="1" ht="22.5" customHeight="1">
      <c r="A18" s="205" t="s">
        <v>125</v>
      </c>
      <c r="B18" s="207" t="s">
        <v>232</v>
      </c>
      <c r="C18" s="135"/>
      <c r="D18" s="14">
        <v>33950</v>
      </c>
      <c r="E18" s="40">
        <f>'1.4.13'!D4</f>
        <v>0</v>
      </c>
      <c r="F18" s="110">
        <f>'1.4.13'!D5</f>
        <v>33950</v>
      </c>
      <c r="G18" s="109" t="str">
        <f t="shared" si="1"/>
        <v>-</v>
      </c>
    </row>
    <row r="19" spans="1:7" s="84" customFormat="1" ht="22.5" customHeight="1">
      <c r="A19" s="205" t="s">
        <v>126</v>
      </c>
      <c r="B19" s="207" t="s">
        <v>233</v>
      </c>
      <c r="C19" s="135"/>
      <c r="D19" s="14">
        <v>286480</v>
      </c>
      <c r="E19" s="40">
        <f>'1.4.14'!D4</f>
        <v>301030</v>
      </c>
      <c r="F19" s="110">
        <f>'1.4.14'!D5</f>
        <v>-14550</v>
      </c>
      <c r="G19" s="109" t="str">
        <f t="shared" si="1"/>
        <v>ปิดงบ</v>
      </c>
    </row>
    <row r="20" spans="1:7" s="84" customFormat="1" ht="22.5" customHeight="1">
      <c r="A20" s="205" t="s">
        <v>127</v>
      </c>
      <c r="B20" s="207" t="s">
        <v>234</v>
      </c>
      <c r="C20" s="135"/>
      <c r="D20" s="14">
        <v>45000</v>
      </c>
      <c r="E20" s="40">
        <f>'1.4.15'!D4</f>
        <v>43200</v>
      </c>
      <c r="F20" s="110">
        <f>'1.4.15'!D5</f>
        <v>1800</v>
      </c>
      <c r="G20" s="109" t="str">
        <f t="shared" si="1"/>
        <v>-</v>
      </c>
    </row>
    <row r="21" spans="1:7" s="84" customFormat="1" ht="22.5" customHeight="1">
      <c r="A21" s="205" t="s">
        <v>128</v>
      </c>
      <c r="B21" s="207" t="s">
        <v>235</v>
      </c>
      <c r="C21" s="135"/>
      <c r="D21" s="14">
        <v>87900</v>
      </c>
      <c r="E21" s="40">
        <f>'1.4.16'!D4</f>
        <v>87100</v>
      </c>
      <c r="F21" s="110">
        <f>'1.4.16'!D5</f>
        <v>800</v>
      </c>
      <c r="G21" s="109" t="str">
        <f t="shared" si="1"/>
        <v>-</v>
      </c>
    </row>
    <row r="22" spans="1:7" s="84" customFormat="1" ht="22.5" customHeight="1">
      <c r="A22" s="205" t="s">
        <v>129</v>
      </c>
      <c r="B22" s="207" t="s">
        <v>158</v>
      </c>
      <c r="C22" s="135"/>
      <c r="D22" s="14">
        <v>45105</v>
      </c>
      <c r="E22" s="40">
        <f>'1.4.17'!D4</f>
        <v>0</v>
      </c>
      <c r="F22" s="110">
        <f>'1.4.17'!D5</f>
        <v>45105</v>
      </c>
      <c r="G22" s="109" t="str">
        <f t="shared" si="1"/>
        <v>-</v>
      </c>
    </row>
    <row r="23" spans="1:7" s="84" customFormat="1" ht="22.5" customHeight="1">
      <c r="A23" s="205" t="s">
        <v>159</v>
      </c>
      <c r="B23" s="207"/>
      <c r="C23" s="135"/>
      <c r="D23" s="14"/>
      <c r="E23" s="40">
        <f>'1.4.18'!D4</f>
        <v>0</v>
      </c>
      <c r="F23" s="110">
        <f>'1.4.18'!D5</f>
        <v>0</v>
      </c>
      <c r="G23" s="109" t="str">
        <f t="shared" si="1"/>
        <v>ปิดงบ</v>
      </c>
    </row>
    <row r="24" spans="1:7" s="84" customFormat="1" ht="22.5" customHeight="1">
      <c r="A24" s="205" t="s">
        <v>160</v>
      </c>
      <c r="B24" s="207"/>
      <c r="C24" s="135"/>
      <c r="D24" s="14"/>
      <c r="E24" s="40">
        <f>'1.4.19'!D4</f>
        <v>0</v>
      </c>
      <c r="F24" s="110">
        <f>'1.4.19'!D5</f>
        <v>0</v>
      </c>
      <c r="G24" s="109" t="str">
        <f t="shared" si="1"/>
        <v>ปิดงบ</v>
      </c>
    </row>
    <row r="25" spans="1:7" s="84" customFormat="1" ht="22.5" customHeight="1">
      <c r="A25" s="205" t="s">
        <v>161</v>
      </c>
      <c r="B25" s="207"/>
      <c r="C25" s="135"/>
      <c r="D25" s="14"/>
      <c r="E25" s="40">
        <f>'1.4.20'!D4</f>
        <v>0</v>
      </c>
      <c r="F25" s="110">
        <f>'1.4.20'!D5</f>
        <v>0</v>
      </c>
      <c r="G25" s="109" t="str">
        <f t="shared" si="1"/>
        <v>ปิดงบ</v>
      </c>
    </row>
    <row r="26" spans="1:7" s="84" customFormat="1" ht="22.5" customHeight="1">
      <c r="A26" s="205" t="s">
        <v>162</v>
      </c>
      <c r="B26" s="207"/>
      <c r="C26" s="135"/>
      <c r="D26" s="14"/>
      <c r="E26" s="40">
        <f>'1.4.21'!D4</f>
        <v>0</v>
      </c>
      <c r="F26" s="110">
        <f>'1.4.21'!D5</f>
        <v>0</v>
      </c>
      <c r="G26" s="109" t="str">
        <f t="shared" si="1"/>
        <v>ปิดงบ</v>
      </c>
    </row>
    <row r="27" spans="1:7" s="84" customFormat="1" ht="22.5" customHeight="1">
      <c r="A27" s="205" t="s">
        <v>163</v>
      </c>
      <c r="B27" s="207"/>
      <c r="C27" s="135"/>
      <c r="D27" s="14"/>
      <c r="E27" s="40">
        <f>'1.4.22'!D4</f>
        <v>0</v>
      </c>
      <c r="F27" s="110">
        <f>'1.4.22'!D5</f>
        <v>0</v>
      </c>
      <c r="G27" s="109" t="str">
        <f t="shared" si="1"/>
        <v>ปิดงบ</v>
      </c>
    </row>
    <row r="28" spans="1:7" s="84" customFormat="1" ht="22.5" customHeight="1">
      <c r="A28" s="205" t="s">
        <v>164</v>
      </c>
      <c r="B28" s="207"/>
      <c r="C28" s="135"/>
      <c r="D28" s="14"/>
      <c r="E28" s="40">
        <f>'1.4.23'!D4</f>
        <v>0</v>
      </c>
      <c r="F28" s="110">
        <f>'1.4.23'!D5</f>
        <v>0</v>
      </c>
      <c r="G28" s="109" t="str">
        <f t="shared" si="1"/>
        <v>ปิดงบ</v>
      </c>
    </row>
    <row r="29" spans="1:7" ht="24" customHeight="1">
      <c r="A29" s="289" t="s">
        <v>34</v>
      </c>
      <c r="B29" s="289"/>
      <c r="C29" s="289"/>
      <c r="D29" s="289"/>
      <c r="E29" s="289"/>
      <c r="F29" s="289"/>
      <c r="G29" s="289"/>
    </row>
    <row r="30" spans="1:7" ht="21">
      <c r="A30" s="1"/>
      <c r="E30" s="290" t="s">
        <v>43</v>
      </c>
      <c r="F30" s="290"/>
      <c r="G30" s="290"/>
    </row>
    <row r="31" ht="21">
      <c r="A31" s="1"/>
    </row>
    <row r="32" ht="21">
      <c r="A32" s="1"/>
    </row>
    <row r="33" ht="21">
      <c r="A33" s="1"/>
    </row>
    <row r="34" ht="21">
      <c r="A34" s="1"/>
    </row>
    <row r="35" ht="21">
      <c r="A35" s="1"/>
    </row>
    <row r="36" ht="21">
      <c r="A36" s="1"/>
    </row>
    <row r="37" ht="21">
      <c r="A37" s="1"/>
    </row>
    <row r="38" ht="21">
      <c r="A38" s="1"/>
    </row>
    <row r="39" ht="21">
      <c r="A39" s="1"/>
    </row>
    <row r="40" ht="21">
      <c r="A40" s="1"/>
    </row>
    <row r="41" ht="21">
      <c r="A41" s="1"/>
    </row>
  </sheetData>
  <sheetProtection/>
  <mergeCells count="4">
    <mergeCell ref="A29:G29"/>
    <mergeCell ref="E30:G30"/>
    <mergeCell ref="A1:G1"/>
    <mergeCell ref="A2:G2"/>
  </mergeCells>
  <hyperlinks>
    <hyperlink ref="E30:G30" location="สรุปงบประมาณตามลำดับ!A1" display="คลิกเพื่อกลับหน้าสรุปงบประมาณ"/>
    <hyperlink ref="A12" location="'1.4.1'!A1" display="1.4.1"/>
    <hyperlink ref="B13" location="'1.4.8'!A1" display="กิจกรรมสอนเสริมของห้องเรียนแพทย์ วิศวกรรมและสถาปัตยกรรม"/>
    <hyperlink ref="B6" location="'1.4.1'!A1" display="งบกลาง"/>
    <hyperlink ref="B7" location="'1.4.2'!A1" display="กิจกรรมงานจัดซื้อ สื่อ ตำราและอุปกรณ์การเรียน สื่อการเรียนการสอน สื่ออิเลคทรอนิกส์"/>
    <hyperlink ref="B8" location="'1.4.3'!A1" display="กิจกรรมค่ายพัฒนาอัจฉริยภาพ ทักษะวิทยาศาสตร์ คณิตศาสตร์และสถาปัตยกรรม (ม.1)"/>
    <hyperlink ref="B9" location="'1.4.4'!A1" display="กิจกรรมวันวิทยาศาสตร์ ณ มหาวิทยาลัยนเรศวร จ.พิษณุโลก"/>
    <hyperlink ref="B10" location="'1.4.5'!A1" display="กิจกรรมค่ายวิทยาศาสตร์ คณิตศาสตร์ เทคโนโลยีและสิ่งแวดล้อม"/>
    <hyperlink ref="B11" location="'1.4.6'!A1" display="กิจกรรมเตรียมความพร้อมเพื่อส่งเสริมการเข้าศึกษาต่อของห้องเรียนวิทย์ คณิต เข้มข้น "/>
    <hyperlink ref="B12" location="'1.4.7'!A1" display="กิจกรรมค่ายพัฒนาอัจฉริยภาพ ทักษะทางวิทยาศาสตร์ คณิตศาสตร์ และสถาปัตยกรรม"/>
    <hyperlink ref="B16" location="'1.4.11'!A1" display="กิจกรรมการฝึกการเขียนแบบพื้นฐานทางวิศวกรรม (ม.4 ห้องวิทย์ - วิศวกรรม)"/>
    <hyperlink ref="B17" location="'1.4.12'!A1" display="กิจกรรมอบรมเชิงปฏิบัติการโปรแกรมพื้นฐานทางวิศวกรรม (ม.4 ห้องวิทย์ - วิศวกรรม)"/>
    <hyperlink ref="B18" location="'1.4.13'!A1" display="กิจกรรมส่งเสริมการเรียนรู้ฝึกปฏิบัติงานจริงในสายวิทยาศาสตร์-สุขภาพ (ม.5 ห้องวิทย์- สุขภาพ)"/>
    <hyperlink ref="B19" location="'1.4.14'!A1" display="กิจกรรมอบรมเชิงปฏิบัติการโครงงานเชิงวิศวกรรม (ม.5 ห้องวิทย์-วิศวกรรม)"/>
    <hyperlink ref="B20" location="'1.4.15'!A1" display="กิจกรรมค่ายส่วเสริมการเรียนรู้ทางวิทยาศาสตร์ คณิตศาสตร์และสิ่งแวดล้อม (ม.5)"/>
    <hyperlink ref="B21" location="'1.4.16'!A1" display="กิจกรรมเปิดโลกวิชาการ ม.นเรศวร (ม.3,ม.6)"/>
    <hyperlink ref="B22" location="'1.4.17'!A1" display="กิจกรรมเตรียมความพร้อมเตรียมสอบเข้ามหาวิทยาลัย (ม.6)"/>
    <hyperlink ref="B14" location="'1.4.9'!A1" display="กิจกรรมเสริมสร้างทักษะกระบวนการทางวิทยาศาสตร์-สุขภาพ ทำ LAB ม.นเรศวร (ม.4 ห้องเรียนวิทย์-สุขภาพ)"/>
    <hyperlink ref="B15" location="'1.4.10'!A1" display="ค่ายสร้างเจตคติที่ดี ปลูกฝังความรักในวิทยาศาสตร์-วิศวกรรม (ม.4 ห้องวิทย์ - วิศวกรรม)"/>
  </hyperlinks>
  <printOptions horizontalCentered="1"/>
  <pageMargins left="0.35433070866141736" right="0.1968503937007874" top="0.4330708661417323" bottom="0.4330708661417323" header="0.31496062992125984" footer="0.31496062992125984"/>
  <pageSetup fitToWidth="0" horizontalDpi="300" verticalDpi="300" orientation="landscape" paperSize="9" scale="75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'วิทย์ คณิต เข้มข้น'!A5</f>
        <v>1.4</v>
      </c>
      <c r="C1" s="312" t="str">
        <f>'วิทย์ คณิต เข้มข้น'!B5</f>
        <v>ห้องเรียนพิเศษวิทยาศาสตร์ คณิตศาสตร์แบบเข้มข้น (ISM)</v>
      </c>
      <c r="D1" s="312"/>
      <c r="E1" s="312"/>
    </row>
    <row r="2" spans="1:5" s="49" customFormat="1" ht="21.75" customHeight="1">
      <c r="A2" s="48" t="s">
        <v>5</v>
      </c>
      <c r="B2" s="48" t="str">
        <f>'วิทย์ คณิต เข้มข้น'!A6</f>
        <v>1.4.1</v>
      </c>
      <c r="C2" s="312" t="str">
        <f>'วิทย์ คณิต เข้มข้น'!B6</f>
        <v>งบกลาง</v>
      </c>
      <c r="D2" s="312"/>
      <c r="E2" s="312"/>
    </row>
    <row r="3" spans="3:5" ht="22.5" customHeight="1">
      <c r="C3" s="8" t="s">
        <v>7</v>
      </c>
      <c r="D3" s="12">
        <f>'วิทย์ คณิต เข้มข้น'!D6</f>
        <v>160000</v>
      </c>
      <c r="E3" s="22" t="s">
        <v>10</v>
      </c>
    </row>
    <row r="4" spans="1:5" ht="22.5" customHeight="1">
      <c r="A4" s="305" t="s">
        <v>32</v>
      </c>
      <c r="B4" s="305"/>
      <c r="C4" s="8" t="s">
        <v>8</v>
      </c>
      <c r="D4" s="25">
        <f>SUM(D8:D37)</f>
        <v>0</v>
      </c>
      <c r="E4" s="23" t="s">
        <v>10</v>
      </c>
    </row>
    <row r="5" spans="1:5" ht="22.5" customHeight="1">
      <c r="A5" s="313" t="s">
        <v>33</v>
      </c>
      <c r="B5" s="313"/>
      <c r="C5" s="8" t="s">
        <v>9</v>
      </c>
      <c r="D5" s="11">
        <f>D3-D4</f>
        <v>160000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25" top="0.45" bottom="0.41" header="0.31496062992125984" footer="0.31496062992125984"/>
  <pageSetup orientation="portrait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6</v>
      </c>
      <c r="B1" s="48">
        <f>'วิทย์ คณิต เข้มข้น'!A5</f>
        <v>1.4</v>
      </c>
      <c r="C1" s="312" t="str">
        <f>'วิทย์ คณิต เข้มข้น'!B5</f>
        <v>ห้องเรียนพิเศษวิทยาศาสตร์ คณิตศาสตร์แบบเข้มข้น (ISM)</v>
      </c>
      <c r="D1" s="312"/>
      <c r="E1" s="312"/>
    </row>
    <row r="2" spans="1:5" s="49" customFormat="1" ht="21.75" customHeight="1">
      <c r="A2" s="48" t="s">
        <v>5</v>
      </c>
      <c r="B2" s="48" t="str">
        <f>'วิทย์ คณิต เข้มข้น'!A7</f>
        <v>1.4.2</v>
      </c>
      <c r="C2" s="312" t="str">
        <f>'วิทย์ คณิต เข้มข้น'!B7</f>
        <v>กองทุนสำหรับพัฒนาห้องเรียน ISM</v>
      </c>
      <c r="D2" s="312"/>
      <c r="E2" s="312"/>
    </row>
    <row r="3" spans="3:5" ht="22.5" customHeight="1">
      <c r="C3" s="8" t="s">
        <v>7</v>
      </c>
      <c r="D3" s="12">
        <f>'วิทย์ คณิต เข้มข้น'!D7</f>
        <v>160000</v>
      </c>
      <c r="E3" s="22" t="s">
        <v>10</v>
      </c>
    </row>
    <row r="4" spans="1:5" ht="22.5" customHeight="1">
      <c r="A4" s="305" t="s">
        <v>32</v>
      </c>
      <c r="B4" s="305"/>
      <c r="C4" s="8" t="s">
        <v>8</v>
      </c>
      <c r="D4" s="25">
        <f>SUM(D8:D37)</f>
        <v>0</v>
      </c>
      <c r="E4" s="23" t="s">
        <v>10</v>
      </c>
    </row>
    <row r="5" spans="1:5" ht="22.5" customHeight="1">
      <c r="A5" s="313" t="s">
        <v>33</v>
      </c>
      <c r="B5" s="313"/>
      <c r="C5" s="8" t="s">
        <v>9</v>
      </c>
      <c r="D5" s="11">
        <f>D3-D4</f>
        <v>160000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/>
      <c r="B8" s="4"/>
      <c r="C8" s="5"/>
      <c r="D8" s="26"/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50</v>
      </c>
      <c r="B1" s="48">
        <f>'วิทย์ คณิต เข้มข้น'!A5</f>
        <v>1.4</v>
      </c>
      <c r="C1" s="312" t="str">
        <f>'วิทย์ คณิต เข้มข้น'!B5</f>
        <v>ห้องเรียนพิเศษวิทยาศาสตร์ คณิตศาสตร์แบบเข้มข้น (ISM)</v>
      </c>
      <c r="D1" s="312"/>
      <c r="E1" s="312"/>
    </row>
    <row r="2" spans="1:5" s="49" customFormat="1" ht="21.75" customHeight="1">
      <c r="A2" s="48" t="s">
        <v>5</v>
      </c>
      <c r="B2" s="48" t="str">
        <f>'วิทย์ คณิต เข้มข้น'!A8</f>
        <v>1.4.3</v>
      </c>
      <c r="C2" s="312" t="str">
        <f>'วิทย์ คณิต เข้มข้น'!B8</f>
        <v>กิจกรรมงานจัดซื้อ สื่อ ตำราและอุปกรณ์การเรียน สื่อการเรียนการสอน สื่ออิเลคทรอนิกส์</v>
      </c>
      <c r="D2" s="312"/>
      <c r="E2" s="312"/>
    </row>
    <row r="3" spans="3:5" ht="22.5" customHeight="1">
      <c r="C3" s="8" t="s">
        <v>7</v>
      </c>
      <c r="D3" s="12">
        <f>'วิทย์ คณิต เข้มข้น'!D8</f>
        <v>56576</v>
      </c>
      <c r="E3" s="22" t="s">
        <v>10</v>
      </c>
    </row>
    <row r="4" spans="1:5" ht="22.5" customHeight="1">
      <c r="A4" s="305" t="s">
        <v>32</v>
      </c>
      <c r="B4" s="305"/>
      <c r="C4" s="8" t="s">
        <v>8</v>
      </c>
      <c r="D4" s="25">
        <f>SUM(D8:D37)</f>
        <v>10332</v>
      </c>
      <c r="E4" s="23" t="s">
        <v>10</v>
      </c>
    </row>
    <row r="5" spans="1:5" ht="22.5" customHeight="1">
      <c r="A5" s="313" t="s">
        <v>33</v>
      </c>
      <c r="B5" s="313"/>
      <c r="C5" s="8" t="s">
        <v>9</v>
      </c>
      <c r="D5" s="11">
        <f>D3-D4</f>
        <v>46244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101">
        <v>23929</v>
      </c>
      <c r="B8" s="248"/>
      <c r="C8" s="134" t="s">
        <v>302</v>
      </c>
      <c r="D8" s="143">
        <v>10332</v>
      </c>
      <c r="E8" s="174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900CC"/>
  </sheetPr>
  <dimension ref="A1:E36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421875" style="1" customWidth="1"/>
    <col min="6" max="16384" width="9.00390625" style="1" customWidth="1"/>
  </cols>
  <sheetData>
    <row r="1" spans="1:5" s="55" customFormat="1" ht="28.5" customHeight="1">
      <c r="A1" s="53" t="s">
        <v>6</v>
      </c>
      <c r="B1" s="54">
        <f>MP!A5</f>
        <v>1.1</v>
      </c>
      <c r="C1" s="295" t="str">
        <f>MP!B5</f>
        <v>ห้องเรียนพิเศษโปรแกรมพหุภาษา (MP)</v>
      </c>
      <c r="D1" s="295"/>
      <c r="E1" s="295"/>
    </row>
    <row r="2" spans="1:5" ht="21">
      <c r="A2" s="42" t="s">
        <v>5</v>
      </c>
      <c r="B2" s="44" t="str">
        <f>MP!A12</f>
        <v>1.1.7</v>
      </c>
      <c r="C2" s="296" t="str">
        <f>MP!B12</f>
        <v>ค่ายการเรียนรู้เพื่อพัฒนาทักษะทางภาษาและการเรียนรู้ตลอดชีวิต</v>
      </c>
      <c r="D2" s="296"/>
      <c r="E2" s="296"/>
    </row>
    <row r="3" spans="3:5" ht="22.5" customHeight="1">
      <c r="C3" s="8" t="s">
        <v>7</v>
      </c>
      <c r="D3" s="12">
        <f>MP!D12</f>
        <v>300000</v>
      </c>
      <c r="E3" s="22" t="s">
        <v>10</v>
      </c>
    </row>
    <row r="4" spans="1:5" ht="22.5" customHeight="1">
      <c r="A4" s="297" t="s">
        <v>35</v>
      </c>
      <c r="B4" s="298"/>
      <c r="C4" s="8" t="s">
        <v>8</v>
      </c>
      <c r="D4" s="25">
        <f>SUM(D8:D36)</f>
        <v>250640</v>
      </c>
      <c r="E4" s="23" t="s">
        <v>10</v>
      </c>
    </row>
    <row r="5" spans="1:5" ht="22.5" customHeight="1">
      <c r="A5" s="293" t="s">
        <v>33</v>
      </c>
      <c r="B5" s="294"/>
      <c r="C5" s="8" t="s">
        <v>9</v>
      </c>
      <c r="D5" s="11">
        <f>D3-D4</f>
        <v>49360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24036</v>
      </c>
      <c r="B8" s="4"/>
      <c r="C8" s="5" t="s">
        <v>354</v>
      </c>
      <c r="D8" s="26">
        <v>169600</v>
      </c>
      <c r="E8" s="5"/>
    </row>
    <row r="9" spans="1:5" ht="21">
      <c r="A9" s="7"/>
      <c r="B9" s="4"/>
      <c r="C9" s="5" t="s">
        <v>294</v>
      </c>
      <c r="D9" s="27">
        <v>1680</v>
      </c>
      <c r="E9" s="5"/>
    </row>
    <row r="10" spans="1:5" ht="21">
      <c r="A10" s="7"/>
      <c r="B10" s="4"/>
      <c r="C10" s="5" t="s">
        <v>295</v>
      </c>
      <c r="D10" s="27">
        <v>16960</v>
      </c>
      <c r="E10" s="5"/>
    </row>
    <row r="11" spans="1:5" ht="21">
      <c r="A11" s="68"/>
      <c r="B11" s="4"/>
      <c r="C11" s="57" t="s">
        <v>292</v>
      </c>
      <c r="D11" s="27">
        <v>4800</v>
      </c>
      <c r="E11" s="5"/>
    </row>
    <row r="12" spans="1:5" ht="21">
      <c r="A12" s="7"/>
      <c r="B12" s="4"/>
      <c r="C12" s="5" t="s">
        <v>355</v>
      </c>
      <c r="D12" s="27">
        <v>52000</v>
      </c>
      <c r="E12" s="5"/>
    </row>
    <row r="13" spans="1:5" ht="21">
      <c r="A13" s="7"/>
      <c r="B13" s="4"/>
      <c r="C13" s="5" t="s">
        <v>298</v>
      </c>
      <c r="D13" s="27">
        <v>5600</v>
      </c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</sheetData>
  <sheetProtection/>
  <mergeCells count="4">
    <mergeCell ref="A5:B5"/>
    <mergeCell ref="C1:E1"/>
    <mergeCell ref="C2:E2"/>
    <mergeCell ref="A4:B4"/>
  </mergeCells>
  <hyperlinks>
    <hyperlink ref="A5" location="สรุปงบประมาณตามลำดับ!A1" display="คลิกเพื่อกลับหน้าสรุปงบประมาณ"/>
    <hyperlink ref="A4:B4" location="MP!A1" display="คลิกกลับหน้ากลุ่มงาน"/>
  </hyperlinks>
  <printOptions horizontalCentered="1"/>
  <pageMargins left="0.48" right="0.46" top="0.45" bottom="0.41" header="0.31496062992125984" footer="0.31496062992125984"/>
  <pageSetup horizontalDpi="300" verticalDpi="300" orientation="portrait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50</v>
      </c>
      <c r="B1" s="48">
        <f>'วิทย์ คณิต เข้มข้น'!A5</f>
        <v>1.4</v>
      </c>
      <c r="C1" s="312" t="str">
        <f>'วิทย์ คณิต เข้มข้น'!B5</f>
        <v>ห้องเรียนพิเศษวิทยาศาสตร์ คณิตศาสตร์แบบเข้มข้น (ISM)</v>
      </c>
      <c r="D1" s="312"/>
      <c r="E1" s="312"/>
    </row>
    <row r="2" spans="1:5" s="49" customFormat="1" ht="21.75" customHeight="1">
      <c r="A2" s="48" t="s">
        <v>5</v>
      </c>
      <c r="B2" s="48" t="str">
        <f>'วิทย์ คณิต เข้มข้น'!A9</f>
        <v>1.4.4</v>
      </c>
      <c r="C2" s="312" t="str">
        <f>'วิทย์ คณิต เข้มข้น'!B9</f>
        <v>กิจกรรมประชาสัมพันธ์ห้องเรียน ISM</v>
      </c>
      <c r="D2" s="312"/>
      <c r="E2" s="312"/>
    </row>
    <row r="3" spans="3:5" ht="22.5" customHeight="1">
      <c r="C3" s="8" t="s">
        <v>7</v>
      </c>
      <c r="D3" s="12">
        <f>'วิทย์ คณิต เข้มข้น'!D9</f>
        <v>10100</v>
      </c>
      <c r="E3" s="22" t="s">
        <v>10</v>
      </c>
    </row>
    <row r="4" spans="1:5" ht="22.5" customHeight="1">
      <c r="A4" s="305" t="s">
        <v>32</v>
      </c>
      <c r="B4" s="305"/>
      <c r="C4" s="8" t="s">
        <v>8</v>
      </c>
      <c r="D4" s="25">
        <f>SUM(D8:D37)</f>
        <v>10500</v>
      </c>
      <c r="E4" s="23" t="s">
        <v>10</v>
      </c>
    </row>
    <row r="5" spans="1:5" ht="22.5" customHeight="1">
      <c r="A5" s="313" t="s">
        <v>33</v>
      </c>
      <c r="B5" s="313"/>
      <c r="C5" s="8" t="s">
        <v>9</v>
      </c>
      <c r="D5" s="11">
        <f>D3-D4</f>
        <v>-400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101">
        <v>24098</v>
      </c>
      <c r="B8" s="102"/>
      <c r="C8" s="103" t="s">
        <v>393</v>
      </c>
      <c r="D8" s="143">
        <v>10500</v>
      </c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50</v>
      </c>
      <c r="B1" s="48">
        <f>'วิทย์ คณิต เข้มข้น'!A5</f>
        <v>1.4</v>
      </c>
      <c r="C1" s="312" t="str">
        <f>'วิทย์ คณิต เข้มข้น'!B5</f>
        <v>ห้องเรียนพิเศษวิทยาศาสตร์ คณิตศาสตร์แบบเข้มข้น (ISM)</v>
      </c>
      <c r="D1" s="312"/>
      <c r="E1" s="312"/>
    </row>
    <row r="2" spans="1:5" s="49" customFormat="1" ht="21.75" customHeight="1">
      <c r="A2" s="48" t="s">
        <v>5</v>
      </c>
      <c r="B2" s="48" t="str">
        <f>'วิทย์ คณิต เข้มข้น'!A9</f>
        <v>1.4.4</v>
      </c>
      <c r="C2" s="312" t="str">
        <f>'วิทย์ คณิต เข้มข้น'!B10</f>
        <v>กิจกรรมสอนเสริมของห้องเรียน ISM</v>
      </c>
      <c r="D2" s="312"/>
      <c r="E2" s="312"/>
    </row>
    <row r="3" spans="3:5" ht="22.5" customHeight="1">
      <c r="C3" s="8" t="s">
        <v>7</v>
      </c>
      <c r="D3" s="12">
        <f>'วิทย์ คณิต เข้มข้น'!D10</f>
        <v>72000</v>
      </c>
      <c r="E3" s="22" t="s">
        <v>10</v>
      </c>
    </row>
    <row r="4" spans="1:5" ht="22.5" customHeight="1">
      <c r="A4" s="305" t="s">
        <v>32</v>
      </c>
      <c r="B4" s="305"/>
      <c r="C4" s="8" t="s">
        <v>8</v>
      </c>
      <c r="D4" s="25">
        <f>SUM(D8:D37)</f>
        <v>72000</v>
      </c>
      <c r="E4" s="23" t="s">
        <v>10</v>
      </c>
    </row>
    <row r="5" spans="1:5" ht="22.5" customHeight="1">
      <c r="A5" s="313" t="s">
        <v>33</v>
      </c>
      <c r="B5" s="313"/>
      <c r="C5" s="8" t="s">
        <v>9</v>
      </c>
      <c r="D5" s="11">
        <f>D3-D4</f>
        <v>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23924</v>
      </c>
      <c r="B8" s="4"/>
      <c r="C8" s="5" t="s">
        <v>300</v>
      </c>
      <c r="D8" s="26">
        <v>36000</v>
      </c>
      <c r="E8" s="5"/>
    </row>
    <row r="9" spans="1:5" ht="21">
      <c r="A9" s="7"/>
      <c r="B9" s="4"/>
      <c r="C9" s="5" t="s">
        <v>301</v>
      </c>
      <c r="D9" s="27">
        <v>36000</v>
      </c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50</v>
      </c>
      <c r="B1" s="48">
        <f>'วิทย์ คณิต เข้มข้น'!A5</f>
        <v>1.4</v>
      </c>
      <c r="C1" s="312" t="str">
        <f>'วิทย์ คณิต เข้มข้น'!B5</f>
        <v>ห้องเรียนพิเศษวิทยาศาสตร์ คณิตศาสตร์แบบเข้มข้น (ISM)</v>
      </c>
      <c r="D1" s="312"/>
      <c r="E1" s="312"/>
    </row>
    <row r="2" spans="1:5" s="49" customFormat="1" ht="21.75" customHeight="1">
      <c r="A2" s="48" t="s">
        <v>5</v>
      </c>
      <c r="B2" s="48" t="str">
        <f>'วิทย์ คณิต เข้มข้น'!A9</f>
        <v>1.4.4</v>
      </c>
      <c r="C2" s="312" t="str">
        <f>'วิทย์ คณิต เข้มข้น'!B11</f>
        <v>กิจกรรมสร้างเจตคติ สร้างความตระหนักในวิชาวิทยาศาสตร์และคณิตศาสตร์</v>
      </c>
      <c r="D2" s="312"/>
      <c r="E2" s="312"/>
    </row>
    <row r="3" spans="3:5" ht="22.5" customHeight="1">
      <c r="C3" s="8" t="s">
        <v>7</v>
      </c>
      <c r="D3" s="12">
        <f>'วิทย์ คณิต เข้มข้น'!D11</f>
        <v>26107</v>
      </c>
      <c r="E3" s="22" t="s">
        <v>10</v>
      </c>
    </row>
    <row r="4" spans="1:5" ht="22.5" customHeight="1">
      <c r="A4" s="305" t="s">
        <v>32</v>
      </c>
      <c r="B4" s="305"/>
      <c r="C4" s="8" t="s">
        <v>8</v>
      </c>
      <c r="D4" s="25">
        <f>SUM(D8:D37)</f>
        <v>23627</v>
      </c>
      <c r="E4" s="23" t="s">
        <v>10</v>
      </c>
    </row>
    <row r="5" spans="1:5" ht="22.5" customHeight="1">
      <c r="A5" s="313" t="s">
        <v>33</v>
      </c>
      <c r="B5" s="313"/>
      <c r="C5" s="8" t="s">
        <v>9</v>
      </c>
      <c r="D5" s="11">
        <f>D3-D4</f>
        <v>2480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23903</v>
      </c>
      <c r="B8" s="4"/>
      <c r="C8" s="5" t="s">
        <v>238</v>
      </c>
      <c r="D8" s="26">
        <v>23627</v>
      </c>
      <c r="E8" s="5"/>
    </row>
    <row r="9" spans="1:5" ht="21">
      <c r="A9" s="7"/>
      <c r="B9" s="4"/>
      <c r="C9" s="5"/>
      <c r="D9" s="27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50</v>
      </c>
      <c r="B1" s="48">
        <f>'วิทย์ คณิต เข้มข้น'!A5</f>
        <v>1.4</v>
      </c>
      <c r="C1" s="312" t="str">
        <f>'วิทย์ คณิต เข้มข้น'!B5</f>
        <v>ห้องเรียนพิเศษวิทยาศาสตร์ คณิตศาสตร์แบบเข้มข้น (ISM)</v>
      </c>
      <c r="D1" s="312"/>
      <c r="E1" s="312"/>
    </row>
    <row r="2" spans="1:5" s="49" customFormat="1" ht="21.75" customHeight="1">
      <c r="A2" s="48" t="s">
        <v>5</v>
      </c>
      <c r="B2" s="48" t="str">
        <f>'วิทย์ คณิต เข้มข้น'!A9</f>
        <v>1.4.4</v>
      </c>
      <c r="C2" s="312" t="str">
        <f>'วิทย์ คณิต เข้มข้น'!B12</f>
        <v>กิจกรรมค่ายเสริมทักษะกระบวนการทางวิทยาศาสตร์และคณิตศาสตร์</v>
      </c>
      <c r="D2" s="312"/>
      <c r="E2" s="312"/>
    </row>
    <row r="3" spans="3:5" ht="22.5" customHeight="1">
      <c r="C3" s="8" t="s">
        <v>7</v>
      </c>
      <c r="D3" s="12">
        <f>'วิทย์ คณิต เข้มข้น'!D12</f>
        <v>49110</v>
      </c>
      <c r="E3" s="22" t="s">
        <v>10</v>
      </c>
    </row>
    <row r="4" spans="1:5" ht="22.5" customHeight="1">
      <c r="A4" s="305" t="s">
        <v>32</v>
      </c>
      <c r="B4" s="305"/>
      <c r="C4" s="8" t="s">
        <v>8</v>
      </c>
      <c r="D4" s="25">
        <f>SUM(D8:D37)</f>
        <v>50810</v>
      </c>
      <c r="E4" s="23" t="s">
        <v>10</v>
      </c>
    </row>
    <row r="5" spans="1:5" ht="22.5" customHeight="1">
      <c r="A5" s="313" t="s">
        <v>33</v>
      </c>
      <c r="B5" s="313"/>
      <c r="C5" s="8" t="s">
        <v>9</v>
      </c>
      <c r="D5" s="11">
        <f>D3-D4</f>
        <v>-1700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24110</v>
      </c>
      <c r="B8" s="4"/>
      <c r="C8" s="5" t="s">
        <v>291</v>
      </c>
      <c r="D8" s="26">
        <v>25370</v>
      </c>
      <c r="E8" s="5"/>
    </row>
    <row r="9" spans="1:5" ht="21">
      <c r="A9" s="7"/>
      <c r="B9" s="4"/>
      <c r="C9" s="5" t="s">
        <v>314</v>
      </c>
      <c r="D9" s="27">
        <v>24000</v>
      </c>
      <c r="E9" s="5"/>
    </row>
    <row r="10" spans="1:5" ht="21">
      <c r="A10" s="7"/>
      <c r="B10" s="4"/>
      <c r="C10" s="5" t="s">
        <v>294</v>
      </c>
      <c r="D10" s="27">
        <v>1440</v>
      </c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50</v>
      </c>
      <c r="B1" s="48">
        <f>'วิทย์ คณิต เข้มข้น'!A5</f>
        <v>1.4</v>
      </c>
      <c r="C1" s="312" t="str">
        <f>'วิทย์ คณิต เข้มข้น'!B5</f>
        <v>ห้องเรียนพิเศษวิทยาศาสตร์ คณิตศาสตร์แบบเข้มข้น (ISM)</v>
      </c>
      <c r="D1" s="312"/>
      <c r="E1" s="312"/>
    </row>
    <row r="2" spans="1:5" s="49" customFormat="1" ht="21.75" customHeight="1">
      <c r="A2" s="48" t="s">
        <v>5</v>
      </c>
      <c r="B2" s="48" t="str">
        <f>'วิทย์ คณิต เข้มข้น'!A13</f>
        <v>1.4.8</v>
      </c>
      <c r="C2" s="312" t="str">
        <f>'วิทย์ คณิต เข้มข้น'!B13</f>
        <v>กิจกรรมค่ายพัฒนาอัจฉริยภาพ ทักษะทางวิทยาศาสตร์ คณิตศาสตร์</v>
      </c>
      <c r="D2" s="312"/>
      <c r="E2" s="312"/>
    </row>
    <row r="3" spans="3:5" ht="22.5" customHeight="1">
      <c r="C3" s="8" t="s">
        <v>7</v>
      </c>
      <c r="D3" s="12">
        <f>'วิทย์ คณิต เข้มข้น'!D13</f>
        <v>286280</v>
      </c>
      <c r="E3" s="22" t="s">
        <v>10</v>
      </c>
    </row>
    <row r="4" spans="1:5" ht="22.5" customHeight="1">
      <c r="A4" s="305" t="s">
        <v>32</v>
      </c>
      <c r="B4" s="305"/>
      <c r="C4" s="8" t="s">
        <v>8</v>
      </c>
      <c r="D4" s="25">
        <f>SUM(D8:D37)</f>
        <v>291940</v>
      </c>
      <c r="E4" s="23" t="s">
        <v>10</v>
      </c>
    </row>
    <row r="5" spans="1:5" ht="22.5" customHeight="1">
      <c r="A5" s="313" t="s">
        <v>33</v>
      </c>
      <c r="B5" s="313"/>
      <c r="C5" s="8" t="s">
        <v>9</v>
      </c>
      <c r="D5" s="11">
        <f>D3-D4</f>
        <v>-5660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23948</v>
      </c>
      <c r="B8" s="4"/>
      <c r="C8" s="5" t="s">
        <v>291</v>
      </c>
      <c r="D8" s="26">
        <v>128400</v>
      </c>
      <c r="E8" s="5"/>
    </row>
    <row r="9" spans="1:5" ht="21">
      <c r="A9" s="7"/>
      <c r="B9" s="4"/>
      <c r="C9" s="5" t="s">
        <v>314</v>
      </c>
      <c r="D9" s="27">
        <v>130000</v>
      </c>
      <c r="E9" s="5"/>
    </row>
    <row r="10" spans="1:5" ht="21">
      <c r="A10" s="7"/>
      <c r="B10" s="4"/>
      <c r="C10" s="5" t="s">
        <v>294</v>
      </c>
      <c r="D10" s="27">
        <v>5040</v>
      </c>
      <c r="E10" s="5"/>
    </row>
    <row r="11" spans="1:5" ht="21">
      <c r="A11" s="7"/>
      <c r="B11" s="4"/>
      <c r="C11" s="5" t="s">
        <v>292</v>
      </c>
      <c r="D11" s="27">
        <v>6400</v>
      </c>
      <c r="E11" s="5"/>
    </row>
    <row r="12" spans="1:5" ht="21">
      <c r="A12" s="7"/>
      <c r="B12" s="4"/>
      <c r="C12" s="5" t="s">
        <v>315</v>
      </c>
      <c r="D12" s="27">
        <v>14400</v>
      </c>
      <c r="E12" s="5"/>
    </row>
    <row r="13" spans="1:5" ht="21">
      <c r="A13" s="7"/>
      <c r="B13" s="4"/>
      <c r="C13" s="5" t="s">
        <v>316</v>
      </c>
      <c r="D13" s="27">
        <v>1000</v>
      </c>
      <c r="E13" s="5"/>
    </row>
    <row r="14" spans="1:5" ht="21">
      <c r="A14" s="7"/>
      <c r="B14" s="4"/>
      <c r="C14" s="5" t="s">
        <v>317</v>
      </c>
      <c r="D14" s="27">
        <v>6700</v>
      </c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50</v>
      </c>
      <c r="B1" s="48">
        <f>'วิทย์ คณิต เข้มข้น'!A5</f>
        <v>1.4</v>
      </c>
      <c r="C1" s="312" t="str">
        <f>'วิทย์ คณิต เข้มข้น'!B5</f>
        <v>ห้องเรียนพิเศษวิทยาศาสตร์ คณิตศาสตร์แบบเข้มข้น (ISM)</v>
      </c>
      <c r="D1" s="312"/>
      <c r="E1" s="312"/>
    </row>
    <row r="2" spans="1:5" s="49" customFormat="1" ht="21.75" customHeight="1">
      <c r="A2" s="48" t="s">
        <v>5</v>
      </c>
      <c r="B2" s="48" t="str">
        <f>'วิทย์ คณิต เข้มข้น'!A14</f>
        <v>1.4.9</v>
      </c>
      <c r="C2" s="312" t="str">
        <f>'วิทย์ คณิต เข้มข้น'!B14</f>
        <v>กิจกรรมค่ายพัฒนาทักษะการเรียนรู้ในศตวรรษที่ 21 ด้วย STEM Education (ม.2)</v>
      </c>
      <c r="D2" s="312"/>
      <c r="E2" s="312"/>
    </row>
    <row r="3" spans="3:5" ht="22.5" customHeight="1">
      <c r="C3" s="8" t="s">
        <v>7</v>
      </c>
      <c r="D3" s="12">
        <f>'วิทย์ คณิต เข้มข้น'!D14</f>
        <v>34210</v>
      </c>
      <c r="E3" s="22" t="s">
        <v>10</v>
      </c>
    </row>
    <row r="4" spans="1:5" ht="22.5" customHeight="1">
      <c r="A4" s="305" t="s">
        <v>32</v>
      </c>
      <c r="B4" s="305"/>
      <c r="C4" s="8" t="s">
        <v>8</v>
      </c>
      <c r="D4" s="25">
        <f>SUM(D8:D37)</f>
        <v>31210</v>
      </c>
      <c r="E4" s="23" t="s">
        <v>10</v>
      </c>
    </row>
    <row r="5" spans="1:5" ht="22.5" customHeight="1">
      <c r="A5" s="313" t="s">
        <v>33</v>
      </c>
      <c r="B5" s="313"/>
      <c r="C5" s="8" t="s">
        <v>9</v>
      </c>
      <c r="D5" s="11">
        <f>D3-D4</f>
        <v>3000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101">
        <v>24060</v>
      </c>
      <c r="B8" s="102"/>
      <c r="C8" s="5" t="s">
        <v>357</v>
      </c>
      <c r="D8" s="143">
        <v>3000</v>
      </c>
      <c r="E8" s="174"/>
    </row>
    <row r="9" spans="1:5" ht="21">
      <c r="A9" s="7"/>
      <c r="B9" s="4"/>
      <c r="C9" s="5" t="s">
        <v>358</v>
      </c>
      <c r="D9" s="27">
        <v>3300</v>
      </c>
      <c r="E9" s="5"/>
    </row>
    <row r="10" spans="1:5" ht="21">
      <c r="A10" s="7"/>
      <c r="B10" s="4"/>
      <c r="C10" s="5" t="s">
        <v>348</v>
      </c>
      <c r="D10" s="27">
        <v>3600</v>
      </c>
      <c r="E10" s="5"/>
    </row>
    <row r="11" spans="1:5" ht="21">
      <c r="A11" s="7"/>
      <c r="B11" s="4"/>
      <c r="C11" s="5" t="s">
        <v>359</v>
      </c>
      <c r="D11" s="27">
        <v>190</v>
      </c>
      <c r="E11" s="5"/>
    </row>
    <row r="12" spans="1:5" ht="21">
      <c r="A12" s="7"/>
      <c r="B12" s="4"/>
      <c r="C12" s="5" t="s">
        <v>360</v>
      </c>
      <c r="D12" s="27">
        <v>21120</v>
      </c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50</v>
      </c>
      <c r="B1" s="48">
        <f>'วิทย์ คณิต เข้มข้น'!A5</f>
        <v>1.4</v>
      </c>
      <c r="C1" s="312" t="str">
        <f>'วิทย์ คณิต เข้มข้น'!B5</f>
        <v>ห้องเรียนพิเศษวิทยาศาสตร์ คณิตศาสตร์แบบเข้มข้น (ISM)</v>
      </c>
      <c r="D1" s="312"/>
      <c r="E1" s="312"/>
    </row>
    <row r="2" spans="1:5" s="49" customFormat="1" ht="21.75" customHeight="1">
      <c r="A2" s="48" t="s">
        <v>5</v>
      </c>
      <c r="B2" s="48" t="str">
        <f>'วิทย์ คณิต เข้มข้น'!A15</f>
        <v>1.4.10</v>
      </c>
      <c r="C2" s="312" t="str">
        <f>'วิทย์ คณิต เข้มข้น'!B15</f>
        <v>กิจกรรมประมวลความรู้ทางวิชาคณิตศาสตร์ วิทยาศาสตร์ (ม.3)</v>
      </c>
      <c r="D2" s="312"/>
      <c r="E2" s="312"/>
    </row>
    <row r="3" spans="3:5" ht="22.5" customHeight="1">
      <c r="C3" s="8" t="s">
        <v>7</v>
      </c>
      <c r="D3" s="12">
        <f>'วิทย์ คณิต เข้มข้น'!D15</f>
        <v>55350</v>
      </c>
      <c r="E3" s="22" t="s">
        <v>10</v>
      </c>
    </row>
    <row r="4" spans="1:5" ht="22.5" customHeight="1">
      <c r="A4" s="305" t="s">
        <v>32</v>
      </c>
      <c r="B4" s="305"/>
      <c r="C4" s="8" t="s">
        <v>8</v>
      </c>
      <c r="D4" s="25">
        <f>SUM(D8:D37)</f>
        <v>39800</v>
      </c>
      <c r="E4" s="23" t="s">
        <v>10</v>
      </c>
    </row>
    <row r="5" spans="1:5" ht="22.5" customHeight="1">
      <c r="A5" s="313" t="s">
        <v>33</v>
      </c>
      <c r="B5" s="313"/>
      <c r="C5" s="8" t="s">
        <v>9</v>
      </c>
      <c r="D5" s="11">
        <f>D3-D4</f>
        <v>15550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101">
        <v>23998</v>
      </c>
      <c r="B8" s="102"/>
      <c r="C8" s="103" t="s">
        <v>349</v>
      </c>
      <c r="D8" s="143">
        <v>18000</v>
      </c>
      <c r="E8" s="5"/>
    </row>
    <row r="9" spans="1:5" ht="21">
      <c r="A9" s="7"/>
      <c r="B9" s="4"/>
      <c r="C9" s="5" t="s">
        <v>350</v>
      </c>
      <c r="D9" s="27">
        <v>10200</v>
      </c>
      <c r="E9" s="5"/>
    </row>
    <row r="10" spans="1:5" ht="21">
      <c r="A10" s="7">
        <v>24097</v>
      </c>
      <c r="B10" s="4"/>
      <c r="C10" s="103" t="s">
        <v>349</v>
      </c>
      <c r="D10" s="27">
        <v>4800</v>
      </c>
      <c r="E10" s="5"/>
    </row>
    <row r="11" spans="1:5" ht="21">
      <c r="A11" s="7"/>
      <c r="B11" s="4"/>
      <c r="C11" s="5" t="s">
        <v>350</v>
      </c>
      <c r="D11" s="27">
        <v>6800</v>
      </c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50</v>
      </c>
      <c r="B1" s="48">
        <f>'วิทย์ คณิต เข้มข้น'!A5</f>
        <v>1.4</v>
      </c>
      <c r="C1" s="312" t="str">
        <f>'วิทย์ คณิต เข้มข้น'!B5</f>
        <v>ห้องเรียนพิเศษวิทยาศาสตร์ คณิตศาสตร์แบบเข้มข้น (ISM)</v>
      </c>
      <c r="D1" s="312"/>
      <c r="E1" s="312"/>
    </row>
    <row r="2" spans="1:5" s="49" customFormat="1" ht="21.75" customHeight="1">
      <c r="A2" s="48" t="s">
        <v>5</v>
      </c>
      <c r="B2" s="48" t="str">
        <f>'วิทย์ คณิต เข้มข้น'!A16</f>
        <v>1.4.11</v>
      </c>
      <c r="C2" s="312" t="str">
        <f>'วิทย์ คณิต เข้มข้น'!B16</f>
        <v>กิจกรรมอบรมเชิงปฏิบัติการเขียนแบบโดยใช้โปรแกรมพื้นฐานทางวิศวกรรมศาสตร์</v>
      </c>
      <c r="D2" s="312"/>
      <c r="E2" s="312"/>
    </row>
    <row r="3" spans="3:5" ht="22.5" customHeight="1">
      <c r="C3" s="8" t="s">
        <v>7</v>
      </c>
      <c r="D3" s="12">
        <f>'วิทย์ คณิต เข้มข้น'!D16</f>
        <v>33792</v>
      </c>
      <c r="E3" s="22" t="s">
        <v>10</v>
      </c>
    </row>
    <row r="4" spans="1:5" ht="22.5" customHeight="1">
      <c r="A4" s="305" t="s">
        <v>32</v>
      </c>
      <c r="B4" s="305"/>
      <c r="C4" s="8" t="s">
        <v>8</v>
      </c>
      <c r="D4" s="25">
        <f>SUM(D8:D37)</f>
        <v>30592</v>
      </c>
      <c r="E4" s="23" t="s">
        <v>10</v>
      </c>
    </row>
    <row r="5" spans="1:5" ht="22.5" customHeight="1">
      <c r="A5" s="313" t="s">
        <v>33</v>
      </c>
      <c r="B5" s="313"/>
      <c r="C5" s="8" t="s">
        <v>9</v>
      </c>
      <c r="D5" s="11">
        <f>D3-D4</f>
        <v>3200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23977</v>
      </c>
      <c r="B8" s="4"/>
      <c r="C8" s="5" t="s">
        <v>333</v>
      </c>
      <c r="D8" s="26">
        <v>14400</v>
      </c>
      <c r="E8" s="5"/>
    </row>
    <row r="9" spans="1:5" ht="21">
      <c r="A9" s="7"/>
      <c r="B9" s="4"/>
      <c r="C9" s="5" t="s">
        <v>334</v>
      </c>
      <c r="D9" s="27">
        <v>14280</v>
      </c>
      <c r="E9" s="5"/>
    </row>
    <row r="10" spans="1:5" ht="21">
      <c r="A10" s="7"/>
      <c r="B10" s="4"/>
      <c r="C10" s="5" t="s">
        <v>335</v>
      </c>
      <c r="D10" s="27">
        <v>1200</v>
      </c>
      <c r="E10" s="5"/>
    </row>
    <row r="11" spans="1:5" ht="21">
      <c r="A11" s="7"/>
      <c r="B11" s="4"/>
      <c r="C11" s="5" t="s">
        <v>336</v>
      </c>
      <c r="D11" s="27">
        <v>712</v>
      </c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5" sqref="A5:B5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50</v>
      </c>
      <c r="B1" s="48">
        <f>'วิทย์ คณิต เข้มข้น'!A5</f>
        <v>1.4</v>
      </c>
      <c r="C1" s="312" t="str">
        <f>'วิทย์ คณิต เข้มข้น'!B5</f>
        <v>ห้องเรียนพิเศษวิทยาศาสตร์ คณิตศาสตร์แบบเข้มข้น (ISM)</v>
      </c>
      <c r="D1" s="312"/>
      <c r="E1" s="312"/>
    </row>
    <row r="2" spans="1:5" s="49" customFormat="1" ht="21.75" customHeight="1">
      <c r="A2" s="48" t="s">
        <v>5</v>
      </c>
      <c r="B2" s="48" t="str">
        <f>'วิทย์ คณิต เข้มข้น'!A17</f>
        <v>1.4.12</v>
      </c>
      <c r="C2" s="312" t="str">
        <f>'วิทย์ คณิต เข้มข้น'!B17</f>
        <v>กิจกรรมเสริสร้างทักษะกระบวนการทางวิทยาศาสตร์สุขภาพ</v>
      </c>
      <c r="D2" s="312"/>
      <c r="E2" s="312"/>
    </row>
    <row r="3" spans="3:5" ht="22.5" customHeight="1">
      <c r="C3" s="8" t="s">
        <v>7</v>
      </c>
      <c r="D3" s="12">
        <f>'วิทย์ คณิต เข้มข้น'!D17</f>
        <v>209240</v>
      </c>
      <c r="E3" s="22" t="s">
        <v>10</v>
      </c>
    </row>
    <row r="4" spans="1:5" ht="22.5" customHeight="1">
      <c r="A4" s="305" t="s">
        <v>32</v>
      </c>
      <c r="B4" s="305"/>
      <c r="C4" s="8" t="s">
        <v>8</v>
      </c>
      <c r="D4" s="25">
        <f>SUM(D8:D37)</f>
        <v>206800</v>
      </c>
      <c r="E4" s="23" t="s">
        <v>10</v>
      </c>
    </row>
    <row r="5" spans="1:5" ht="22.5" customHeight="1">
      <c r="A5" s="313" t="s">
        <v>33</v>
      </c>
      <c r="B5" s="313"/>
      <c r="C5" s="8" t="s">
        <v>9</v>
      </c>
      <c r="D5" s="11">
        <f>D3-D4</f>
        <v>2440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7">
        <v>24116</v>
      </c>
      <c r="B8" s="4"/>
      <c r="C8" s="5" t="s">
        <v>398</v>
      </c>
      <c r="D8" s="26">
        <v>48720</v>
      </c>
      <c r="E8" s="5"/>
    </row>
    <row r="9" spans="1:5" ht="21">
      <c r="A9" s="7"/>
      <c r="B9" s="4"/>
      <c r="C9" s="5" t="s">
        <v>399</v>
      </c>
      <c r="D9" s="27">
        <v>1000</v>
      </c>
      <c r="E9" s="5"/>
    </row>
    <row r="10" spans="1:5" ht="21">
      <c r="A10" s="7"/>
      <c r="B10" s="4"/>
      <c r="C10" s="5" t="s">
        <v>400</v>
      </c>
      <c r="D10" s="27">
        <v>5900</v>
      </c>
      <c r="E10" s="5"/>
    </row>
    <row r="11" spans="1:5" ht="21">
      <c r="A11" s="7"/>
      <c r="B11" s="4"/>
      <c r="C11" s="5" t="s">
        <v>401</v>
      </c>
      <c r="D11" s="27">
        <v>2120</v>
      </c>
      <c r="E11" s="5"/>
    </row>
    <row r="12" spans="1:5" ht="21">
      <c r="A12" s="7"/>
      <c r="B12" s="4"/>
      <c r="C12" s="5" t="s">
        <v>402</v>
      </c>
      <c r="D12" s="27">
        <v>1000</v>
      </c>
      <c r="E12" s="5"/>
    </row>
    <row r="13" spans="1:5" ht="21">
      <c r="A13" s="7"/>
      <c r="B13" s="4"/>
      <c r="C13" s="5" t="s">
        <v>403</v>
      </c>
      <c r="D13" s="27">
        <v>33320</v>
      </c>
      <c r="E13" s="5"/>
    </row>
    <row r="14" spans="1:5" ht="21">
      <c r="A14" s="7"/>
      <c r="B14" s="4"/>
      <c r="C14" s="5" t="s">
        <v>294</v>
      </c>
      <c r="D14" s="27">
        <v>5760</v>
      </c>
      <c r="E14" s="5"/>
    </row>
    <row r="15" spans="1:5" ht="21">
      <c r="A15" s="7"/>
      <c r="B15" s="4"/>
      <c r="C15" s="5" t="s">
        <v>295</v>
      </c>
      <c r="D15" s="27">
        <v>42480</v>
      </c>
      <c r="E15" s="5"/>
    </row>
    <row r="16" spans="1:5" ht="21">
      <c r="A16" s="7"/>
      <c r="B16" s="4"/>
      <c r="C16" s="5" t="s">
        <v>404</v>
      </c>
      <c r="D16" s="27">
        <v>66500</v>
      </c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37"/>
  <sheetViews>
    <sheetView zoomScalePageLayoutView="0" workbookViewId="0" topLeftCell="A1">
      <selection activeCell="A4" sqref="A4:B4"/>
    </sheetView>
  </sheetViews>
  <sheetFormatPr defaultColWidth="9.00390625" defaultRowHeight="15"/>
  <cols>
    <col min="1" max="1" width="13.140625" style="2" customWidth="1"/>
    <col min="2" max="2" width="5.8515625" style="2" customWidth="1"/>
    <col min="3" max="3" width="42.00390625" style="1" customWidth="1"/>
    <col min="4" max="4" width="15.8515625" style="3" customWidth="1"/>
    <col min="5" max="5" width="10.8515625" style="1" customWidth="1"/>
    <col min="6" max="16384" width="9.00390625" style="1" customWidth="1"/>
  </cols>
  <sheetData>
    <row r="1" spans="1:5" s="49" customFormat="1" ht="21.75" customHeight="1">
      <c r="A1" s="48" t="s">
        <v>50</v>
      </c>
      <c r="B1" s="48">
        <f>'วิทย์ คณิต เข้มข้น'!A5</f>
        <v>1.4</v>
      </c>
      <c r="C1" s="312" t="str">
        <f>'วิทย์ คณิต เข้มข้น'!B5</f>
        <v>ห้องเรียนพิเศษวิทยาศาสตร์ คณิตศาสตร์แบบเข้มข้น (ISM)</v>
      </c>
      <c r="D1" s="312"/>
      <c r="E1" s="312"/>
    </row>
    <row r="2" spans="1:5" s="49" customFormat="1" ht="21.75" customHeight="1">
      <c r="A2" s="48" t="s">
        <v>5</v>
      </c>
      <c r="B2" s="48" t="str">
        <f>'วิทย์ คณิต เข้มข้น'!A18</f>
        <v>1.4.13</v>
      </c>
      <c r="C2" s="312" t="str">
        <f>'วิทย์ คณิต เข้มข้น'!B18</f>
        <v>กิจกรรมส่งเสริมการเรียนรู้ฝึกปฏิบัติงานจริงในสายวิทยาศาสตร์-สุขภาพ</v>
      </c>
      <c r="D2" s="312"/>
      <c r="E2" s="312"/>
    </row>
    <row r="3" spans="3:5" ht="22.5" customHeight="1">
      <c r="C3" s="8" t="s">
        <v>7</v>
      </c>
      <c r="D3" s="12">
        <f>'วิทย์ คณิต เข้มข้น'!D18</f>
        <v>33950</v>
      </c>
      <c r="E3" s="22" t="s">
        <v>10</v>
      </c>
    </row>
    <row r="4" spans="1:5" ht="22.5" customHeight="1">
      <c r="A4" s="305" t="s">
        <v>32</v>
      </c>
      <c r="B4" s="305"/>
      <c r="C4" s="8" t="s">
        <v>8</v>
      </c>
      <c r="D4" s="25">
        <f>SUM(D8:D37)</f>
        <v>0</v>
      </c>
      <c r="E4" s="23" t="s">
        <v>10</v>
      </c>
    </row>
    <row r="5" spans="1:5" ht="22.5" customHeight="1">
      <c r="A5" s="313" t="s">
        <v>33</v>
      </c>
      <c r="B5" s="313"/>
      <c r="C5" s="8" t="s">
        <v>9</v>
      </c>
      <c r="D5" s="11">
        <f>D3-D4</f>
        <v>33950</v>
      </c>
      <c r="E5" s="24" t="s">
        <v>10</v>
      </c>
    </row>
    <row r="6" ht="12" customHeight="1"/>
    <row r="7" spans="1:5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21">
      <c r="A8" s="101"/>
      <c r="B8" s="4"/>
      <c r="C8" s="57"/>
      <c r="D8" s="143"/>
      <c r="E8" s="5"/>
    </row>
    <row r="9" spans="1:5" ht="21">
      <c r="A9" s="101"/>
      <c r="B9" s="102"/>
      <c r="C9" s="103"/>
      <c r="D9" s="104"/>
      <c r="E9" s="5"/>
    </row>
    <row r="10" spans="1:5" ht="21">
      <c r="A10" s="7"/>
      <c r="B10" s="4"/>
      <c r="C10" s="5"/>
      <c r="D10" s="27"/>
      <c r="E10" s="5"/>
    </row>
    <row r="11" spans="1:5" ht="21">
      <c r="A11" s="7"/>
      <c r="B11" s="4"/>
      <c r="C11" s="5"/>
      <c r="D11" s="27"/>
      <c r="E11" s="5"/>
    </row>
    <row r="12" spans="1:5" ht="21">
      <c r="A12" s="7"/>
      <c r="B12" s="4"/>
      <c r="C12" s="5"/>
      <c r="D12" s="27"/>
      <c r="E12" s="5"/>
    </row>
    <row r="13" spans="1:5" ht="21">
      <c r="A13" s="7"/>
      <c r="B13" s="4"/>
      <c r="C13" s="5"/>
      <c r="D13" s="27"/>
      <c r="E13" s="5"/>
    </row>
    <row r="14" spans="1:5" ht="21">
      <c r="A14" s="7"/>
      <c r="B14" s="4"/>
      <c r="C14" s="5"/>
      <c r="D14" s="27"/>
      <c r="E14" s="5"/>
    </row>
    <row r="15" spans="1:5" ht="21">
      <c r="A15" s="7"/>
      <c r="B15" s="4"/>
      <c r="C15" s="5"/>
      <c r="D15" s="27"/>
      <c r="E15" s="5"/>
    </row>
    <row r="16" spans="1:5" ht="21">
      <c r="A16" s="7"/>
      <c r="B16" s="4"/>
      <c r="C16" s="5"/>
      <c r="D16" s="27"/>
      <c r="E16" s="5"/>
    </row>
    <row r="17" spans="1:5" ht="21">
      <c r="A17" s="7"/>
      <c r="B17" s="4"/>
      <c r="C17" s="5"/>
      <c r="D17" s="27"/>
      <c r="E17" s="5"/>
    </row>
    <row r="18" spans="1:5" ht="21">
      <c r="A18" s="7"/>
      <c r="B18" s="4"/>
      <c r="C18" s="5"/>
      <c r="D18" s="27"/>
      <c r="E18" s="5"/>
    </row>
    <row r="19" spans="1:5" ht="21">
      <c r="A19" s="7"/>
      <c r="B19" s="4"/>
      <c r="C19" s="5"/>
      <c r="D19" s="27"/>
      <c r="E19" s="5"/>
    </row>
    <row r="20" spans="1:5" ht="21">
      <c r="A20" s="7"/>
      <c r="B20" s="4"/>
      <c r="C20" s="5"/>
      <c r="D20" s="27"/>
      <c r="E20" s="5"/>
    </row>
    <row r="21" spans="1:5" ht="21">
      <c r="A21" s="7"/>
      <c r="B21" s="4"/>
      <c r="C21" s="5"/>
      <c r="D21" s="27"/>
      <c r="E21" s="5"/>
    </row>
    <row r="22" spans="1:5" ht="21">
      <c r="A22" s="7"/>
      <c r="B22" s="4"/>
      <c r="C22" s="5"/>
      <c r="D22" s="27"/>
      <c r="E22" s="5"/>
    </row>
    <row r="23" spans="1:5" ht="21">
      <c r="A23" s="7"/>
      <c r="B23" s="4"/>
      <c r="C23" s="5"/>
      <c r="D23" s="27"/>
      <c r="E23" s="5"/>
    </row>
    <row r="24" spans="1:5" ht="21">
      <c r="A24" s="7"/>
      <c r="B24" s="4"/>
      <c r="C24" s="5"/>
      <c r="D24" s="27"/>
      <c r="E24" s="5"/>
    </row>
    <row r="25" spans="1:5" ht="21">
      <c r="A25" s="7"/>
      <c r="B25" s="4"/>
      <c r="C25" s="5"/>
      <c r="D25" s="27"/>
      <c r="E25" s="5"/>
    </row>
    <row r="26" spans="1:5" ht="21">
      <c r="A26" s="7"/>
      <c r="B26" s="4"/>
      <c r="C26" s="5"/>
      <c r="D26" s="27"/>
      <c r="E26" s="5"/>
    </row>
    <row r="27" spans="1:5" ht="21">
      <c r="A27" s="7"/>
      <c r="B27" s="4"/>
      <c r="C27" s="5"/>
      <c r="D27" s="27"/>
      <c r="E27" s="5"/>
    </row>
    <row r="28" spans="1:5" ht="21">
      <c r="A28" s="7"/>
      <c r="B28" s="4"/>
      <c r="C28" s="5"/>
      <c r="D28" s="27"/>
      <c r="E28" s="5"/>
    </row>
    <row r="29" spans="1:5" ht="21">
      <c r="A29" s="7"/>
      <c r="B29" s="4"/>
      <c r="C29" s="5"/>
      <c r="D29" s="27"/>
      <c r="E29" s="5"/>
    </row>
    <row r="30" spans="1:5" ht="21">
      <c r="A30" s="7"/>
      <c r="B30" s="4"/>
      <c r="C30" s="5"/>
      <c r="D30" s="27"/>
      <c r="E30" s="5"/>
    </row>
    <row r="31" spans="1:5" ht="21">
      <c r="A31" s="7"/>
      <c r="B31" s="4"/>
      <c r="C31" s="5"/>
      <c r="D31" s="27"/>
      <c r="E31" s="5"/>
    </row>
    <row r="32" spans="1:5" ht="21">
      <c r="A32" s="7"/>
      <c r="B32" s="4"/>
      <c r="C32" s="5"/>
      <c r="D32" s="27"/>
      <c r="E32" s="5"/>
    </row>
    <row r="33" spans="1:5" ht="21">
      <c r="A33" s="7"/>
      <c r="B33" s="4"/>
      <c r="C33" s="5"/>
      <c r="D33" s="27"/>
      <c r="E33" s="5"/>
    </row>
    <row r="34" spans="1:5" ht="21">
      <c r="A34" s="7"/>
      <c r="B34" s="4"/>
      <c r="C34" s="5"/>
      <c r="D34" s="27"/>
      <c r="E34" s="5"/>
    </row>
    <row r="35" spans="1:5" ht="21">
      <c r="A35" s="7"/>
      <c r="B35" s="4"/>
      <c r="C35" s="5"/>
      <c r="D35" s="27"/>
      <c r="E35" s="5"/>
    </row>
    <row r="36" spans="1:5" ht="21">
      <c r="A36" s="7"/>
      <c r="B36" s="4"/>
      <c r="C36" s="5"/>
      <c r="D36" s="27"/>
      <c r="E36" s="5"/>
    </row>
    <row r="37" spans="1:5" ht="21">
      <c r="A37" s="7"/>
      <c r="B37" s="4"/>
      <c r="C37" s="5"/>
      <c r="D37" s="27"/>
      <c r="E37" s="5"/>
    </row>
  </sheetData>
  <sheetProtection/>
  <mergeCells count="4">
    <mergeCell ref="C1:E1"/>
    <mergeCell ref="C2:E2"/>
    <mergeCell ref="A4:B4"/>
    <mergeCell ref="A5:B5"/>
  </mergeCells>
  <hyperlinks>
    <hyperlink ref="A5" location="สรุปงบประมาณตามลำดับ!A1" display="คลิกเพื่อกลับหน้าสรุปงบประมาณ"/>
    <hyperlink ref="A4:B4" location="'วิทย์ คณิต เข้มข้น'!A1" display="คลิกกลับกลุ่มงาน"/>
  </hyperlinks>
  <printOptions horizontalCentered="1"/>
  <pageMargins left="0.48" right="0.46" top="0.45" bottom="0.4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Computer</cp:lastModifiedBy>
  <cp:lastPrinted>2022-11-29T00:52:08Z</cp:lastPrinted>
  <dcterms:created xsi:type="dcterms:W3CDTF">2012-08-23T15:42:16Z</dcterms:created>
  <dcterms:modified xsi:type="dcterms:W3CDTF">2023-01-30T06:50:21Z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